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drawings/drawing19.xml" ContentType="application/vnd.openxmlformats-officedocument.drawingml.chartshap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drawings/drawing17.xml" ContentType="application/vnd.openxmlformats-officedocument.drawingml.chartshapes+xml"/>
  <Override PartName="/xl/drawings/drawing28.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drawings/drawing26.xml" ContentType="application/vnd.openxmlformats-officedocument.drawingml.chartshapes+xml"/>
  <Override PartName="/xl/worksheets/sheet3.xml" ContentType="application/vnd.openxmlformats-officedocument.spreadsheetml.worksheet+xml"/>
  <Override PartName="/xl/drawings/drawing13.xml" ContentType="application/vnd.openxmlformats-officedocument.drawing+xml"/>
  <Override PartName="/xl/drawings/drawing22.xml" ContentType="application/vnd.openxmlformats-officedocument.drawing+xml"/>
  <Override PartName="/xl/drawings/drawing24.xml" ContentType="application/vnd.openxmlformats-officedocument.drawingml.chartshapes+xml"/>
  <Override PartName="/xl/charts/chart18.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20.xml" ContentType="application/vnd.openxmlformats-officedocument.drawingml.chartshapes+xml"/>
  <Override PartName="/xl/charts/chart16.xml" ContentType="application/vnd.openxmlformats-officedocument.drawingml.chart+xml"/>
  <Override PartName="/xl/sharedStrings.xml" ContentType="application/vnd.openxmlformats-officedocument.spreadsheetml.sharedStrings+xml"/>
  <Override PartName="/xl/charts/chart14.xml" ContentType="application/vnd.openxmlformats-officedocument.drawingml.chart+xml"/>
  <Override PartName="/xl/worksheets/sheet17.xml" ContentType="application/vnd.openxmlformats-officedocument.spreadsheetml.worksheet+xml"/>
  <Override PartName="/xl/worksheets/sheet18.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charts/chart7.xml" ContentType="application/vnd.openxmlformats-officedocument.drawingml.chart+xml"/>
  <Override PartName="/xl/charts/chart10.xml" ContentType="application/vnd.openxmlformats-officedocument.drawingml.chart+xml"/>
  <Override PartName="/xl/worksheets/sheet14.xml" ContentType="application/vnd.openxmlformats-officedocument.spreadsheetml.worksheet+xml"/>
  <Override PartName="/xl/drawings/drawing7.xml" ContentType="application/vnd.openxmlformats-officedocument.drawing+xml"/>
  <Override PartName="/xl/charts/chart5.xml" ContentType="application/vnd.openxmlformats-officedocument.drawingml.chart+xml"/>
  <Override PartName="/xl/drawings/drawing29.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drawings/drawing18.xml" ContentType="application/vnd.openxmlformats-officedocument.drawingml.chartshapes+xml"/>
  <Override PartName="/xl/drawings/drawing27.xml" ContentType="application/vnd.openxmlformats-officedocument.drawingml.chartshapes+xml"/>
  <Default Extension="emf" ContentType="image/x-emf"/>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drawings/drawing16.xml" ContentType="application/vnd.openxmlformats-officedocument.drawing+xml"/>
  <Override PartName="/xl/drawings/drawing25.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ml.chartshapes+xml"/>
  <Override PartName="/xl/drawings/drawing12.xml" ContentType="application/vnd.openxmlformats-officedocument.drawing+xml"/>
  <Default Extension="vml" ContentType="application/vnd.openxmlformats-officedocument.vmlDrawing"/>
  <Override PartName="/xl/drawings/drawing21.xml" ContentType="application/vnd.openxmlformats-officedocument.drawing+xml"/>
  <Override PartName="/xl/charts/chart17.xml" ContentType="application/vnd.openxmlformats-officedocument.drawingml.chart+xml"/>
  <Override PartName="/xl/drawings/drawing30.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drawings/drawing10.xml" ContentType="application/vnd.openxmlformats-officedocument.drawing+xml"/>
  <Override PartName="/xl/charts/chart13.xml" ContentType="application/vnd.openxmlformats-officedocument.drawingml.chart+xml"/>
  <Override PartName="/xl/charts/chart15.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EsteLivro" showPivotChartFilter="1"/>
  <bookViews>
    <workbookView xWindow="0" yWindow="6345" windowWidth="19260" windowHeight="5130" tabRatio="688"/>
  </bookViews>
  <sheets>
    <sheet name="capa" sheetId="389" r:id="rId1"/>
    <sheet name="introducao" sheetId="6" r:id="rId2"/>
    <sheet name="fontes" sheetId="7" r:id="rId3"/>
    <sheet name="6populacao1" sheetId="545" r:id="rId4"/>
    <sheet name="7empregoINE1" sheetId="546" r:id="rId5"/>
    <sheet name="8desemprego_INE1" sheetId="547" r:id="rId6"/>
    <sheet name="9dgert" sheetId="487" r:id="rId7"/>
    <sheet name="10desemprego_IEFP" sheetId="497" r:id="rId8"/>
    <sheet name="11desemprego_IEFP" sheetId="498" r:id="rId9"/>
    <sheet name="12fp_ine_trim" sheetId="532" r:id="rId10"/>
    <sheet name="13empresarial" sheetId="548" r:id="rId11"/>
    <sheet name="14ganhos" sheetId="458" r:id="rId12"/>
    <sheet name="15salários" sheetId="502" r:id="rId13"/>
    <sheet name="16irct" sheetId="491" r:id="rId14"/>
    <sheet name="17acidentes" sheetId="543" r:id="rId15"/>
    <sheet name="18ssocial" sheetId="549" r:id="rId16"/>
    <sheet name="19ssocial " sheetId="550" r:id="rId17"/>
    <sheet name="20destaque" sheetId="551" r:id="rId18"/>
    <sheet name="21destaque" sheetId="538" r:id="rId19"/>
    <sheet name="22conceito" sheetId="26" r:id="rId20"/>
    <sheet name="23conceito" sheetId="27" r:id="rId21"/>
    <sheet name="contracapa" sheetId="28" r:id="rId22"/>
  </sheets>
  <externalReferences>
    <externalReference r:id="rId23"/>
  </externalReferences>
  <definedNames>
    <definedName name="acidentes" localSheetId="14">#REF!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'12fp_ine_trim'!$A$1:$O$50</definedName>
    <definedName name="_xlnm.Print_Area" localSheetId="10">'13empresarial'!$A$1:$W$77</definedName>
    <definedName name="_xlnm.Print_Area" localSheetId="11">'14ganhos'!$A$1:$P$62</definedName>
    <definedName name="_xlnm.Print_Area" localSheetId="12">'15salários'!$A$1:$K$49</definedName>
    <definedName name="_xlnm.Print_Area" localSheetId="13">'16irct'!$A$1:$R$76</definedName>
    <definedName name="_xlnm.Print_Area" localSheetId="14">'17acidentes'!$A$1:$U$71</definedName>
    <definedName name="_xlnm.Print_Area" localSheetId="15">'18ssocial'!$A$1:$N$69</definedName>
    <definedName name="_xlnm.Print_Area" localSheetId="16">'19ssocial '!$A$1:$O$72</definedName>
    <definedName name="_xlnm.Print_Area" localSheetId="17">'20destaque'!$A$1:$S$72</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'6populacao1'!$A$1:$P$57</definedName>
    <definedName name="_xlnm.Print_Area" localSheetId="4">'7empregoINE1'!$A$1:$P$64</definedName>
    <definedName name="_xlnm.Print_Area" localSheetId="5">'8desemprego_INE1'!$A$1:$P$58</definedName>
    <definedName name="_xlnm.Print_Area" localSheetId="6">'9dgert'!$A$1:$K$81</definedName>
    <definedName name="_xlnm.Print_Area" localSheetId="0">capa!$A$1:$L$58</definedName>
    <definedName name="_xlnm.Print_Area" localSheetId="21">contracapa!$A$1:$E$54</definedName>
    <definedName name="_xlnm.Print_Area" localSheetId="2">fontes!$A$1:$O$40</definedName>
    <definedName name="_xlnm.Print_Area" localSheetId="1">introducao!$A$1:$O$53</definedName>
    <definedName name="Changes" localSheetId="9">#REF!</definedName>
    <definedName name="Changes" localSheetId="10">#REF!</definedName>
    <definedName name="Changes" localSheetId="11">#REF!</definedName>
    <definedName name="Changes" localSheetId="12">#REF!</definedName>
    <definedName name="Changes" localSheetId="18">#REF!</definedName>
    <definedName name="Changes">#REF!</definedName>
    <definedName name="Comments" localSheetId="9">#REF!</definedName>
    <definedName name="Comments" localSheetId="11">#REF!</definedName>
    <definedName name="Comments" localSheetId="12">#REF!</definedName>
    <definedName name="Comments" localSheetId="18">#REF!</definedName>
    <definedName name="Comments">#REF!</definedName>
    <definedName name="Contact" localSheetId="9">#REF!</definedName>
    <definedName name="Contact" localSheetId="11">#REF!</definedName>
    <definedName name="Contact" localSheetId="12">#REF!</definedName>
    <definedName name="Contact" localSheetId="18">#REF!</definedName>
    <definedName name="Contact">#REF!</definedName>
    <definedName name="Country" localSheetId="9">#REF!</definedName>
    <definedName name="Country" localSheetId="11">#REF!</definedName>
    <definedName name="Country" localSheetId="12">#REF!</definedName>
    <definedName name="Country" localSheetId="18">#REF!</definedName>
    <definedName name="Country">#REF!</definedName>
    <definedName name="CV_employed" localSheetId="9">#REF!</definedName>
    <definedName name="CV_employed" localSheetId="11">#REF!</definedName>
    <definedName name="CV_employed" localSheetId="12">#REF!</definedName>
    <definedName name="CV_employed" localSheetId="18">#REF!</definedName>
    <definedName name="CV_employed">#REF!</definedName>
    <definedName name="CV_parttime" localSheetId="9">#REF!</definedName>
    <definedName name="CV_parttime" localSheetId="11">#REF!</definedName>
    <definedName name="CV_parttime" localSheetId="12">#REF!</definedName>
    <definedName name="CV_parttime" localSheetId="18">#REF!</definedName>
    <definedName name="CV_parttime">#REF!</definedName>
    <definedName name="CV_unemployed" localSheetId="9">#REF!</definedName>
    <definedName name="CV_unemployed" localSheetId="11">#REF!</definedName>
    <definedName name="CV_unemployed" localSheetId="12">#REF!</definedName>
    <definedName name="CV_unemployed" localSheetId="18">#REF!</definedName>
    <definedName name="CV_unemployed">#REF!</definedName>
    <definedName name="CV_unemploymentRate" localSheetId="9">#REF!</definedName>
    <definedName name="CV_unemploymentRate" localSheetId="11">#REF!</definedName>
    <definedName name="CV_unemploymentRate" localSheetId="12">#REF!</definedName>
    <definedName name="CV_unemploymentRate" localSheetId="18">#REF!</definedName>
    <definedName name="CV_unemploymentRate">#REF!</definedName>
    <definedName name="CV_UsualHours" localSheetId="9">#REF!</definedName>
    <definedName name="CV_UsualHours" localSheetId="11">#REF!</definedName>
    <definedName name="CV_UsualHours" localSheetId="12">#REF!</definedName>
    <definedName name="CV_UsualHours" localSheetId="18">#REF!</definedName>
    <definedName name="CV_UsualHours">#REF!</definedName>
    <definedName name="dsadsa" localSheetId="9">#REF!</definedName>
    <definedName name="dsadsa" localSheetId="12">#REF!</definedName>
    <definedName name="dsadsa" localSheetId="18">#REF!</definedName>
    <definedName name="dsadsa">#REF!</definedName>
    <definedName name="email" localSheetId="9">#REF!</definedName>
    <definedName name="email" localSheetId="11">#REF!</definedName>
    <definedName name="email" localSheetId="12">#REF!</definedName>
    <definedName name="email" localSheetId="18">#REF!</definedName>
    <definedName name="email">#REF!</definedName>
    <definedName name="hdbtrgs" localSheetId="9">#REF!</definedName>
    <definedName name="hdbtrgs" localSheetId="12">#REF!</definedName>
    <definedName name="hdbtrgs" localSheetId="18">#REF!</definedName>
    <definedName name="hdbtrgs">#REF!</definedName>
    <definedName name="Limit_a_q" localSheetId="9">#REF!</definedName>
    <definedName name="Limit_a_q" localSheetId="11">#REF!</definedName>
    <definedName name="Limit_a_q" localSheetId="12">#REF!</definedName>
    <definedName name="Limit_a_q" localSheetId="18">#REF!</definedName>
    <definedName name="Limit_a_q">#REF!</definedName>
    <definedName name="Limit_b_a" localSheetId="9">#REF!</definedName>
    <definedName name="Limit_b_a" localSheetId="11">#REF!</definedName>
    <definedName name="Limit_b_a" localSheetId="12">#REF!</definedName>
    <definedName name="Limit_b_a" localSheetId="18">#REF!</definedName>
    <definedName name="Limit_b_a">#REF!</definedName>
    <definedName name="Limit_b_q" localSheetId="9">#REF!</definedName>
    <definedName name="Limit_b_q" localSheetId="11">#REF!</definedName>
    <definedName name="Limit_b_q" localSheetId="12">#REF!</definedName>
    <definedName name="Limit_b_q" localSheetId="18">#REF!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8">#REF!</definedName>
    <definedName name="NR_NonContacts">#REF!</definedName>
    <definedName name="NR_Other" localSheetId="9">#REF!</definedName>
    <definedName name="NR_Other" localSheetId="11">#REF!</definedName>
    <definedName name="NR_Other" localSheetId="12">#REF!</definedName>
    <definedName name="NR_Other" localSheetId="18">#REF!</definedName>
    <definedName name="NR_Other">#REF!</definedName>
    <definedName name="NR_Refusals" localSheetId="9">#REF!</definedName>
    <definedName name="NR_Refusals" localSheetId="11">#REF!</definedName>
    <definedName name="NR_Refusals" localSheetId="12">#REF!</definedName>
    <definedName name="NR_Refusals" localSheetId="18">#REF!</definedName>
    <definedName name="NR_Refusals">#REF!</definedName>
    <definedName name="NR_Total" localSheetId="9">#REF!</definedName>
    <definedName name="NR_Total" localSheetId="11">#REF!</definedName>
    <definedName name="NR_Total" localSheetId="12">#REF!</definedName>
    <definedName name="NR_Total" localSheetId="18">#REF!</definedName>
    <definedName name="NR_Total">#REF!</definedName>
    <definedName name="Quarter" localSheetId="9">#REF!</definedName>
    <definedName name="Quarter" localSheetId="11">#REF!</definedName>
    <definedName name="Quarter" localSheetId="12">#REF!</definedName>
    <definedName name="Quarter" localSheetId="18">#REF!</definedName>
    <definedName name="Quarter">#REF!</definedName>
    <definedName name="Telephone" localSheetId="9">#REF!</definedName>
    <definedName name="Telephone" localSheetId="11">#REF!</definedName>
    <definedName name="Telephone" localSheetId="12">#REF!</definedName>
    <definedName name="Telephone" localSheetId="18">#REF!</definedName>
    <definedName name="Telephone">#REF!</definedName>
    <definedName name="topo" localSheetId="0">capa!$O$6</definedName>
    <definedName name="ue">#REF!</definedName>
    <definedName name="Year" localSheetId="9">#REF!</definedName>
    <definedName name="Year" localSheetId="11">#REF!</definedName>
    <definedName name="Year" localSheetId="12">#REF!</definedName>
    <definedName name="Year" localSheetId="18">#REF!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'12fp_ine_trim'!$A$1:$O$50</definedName>
    <definedName name="Z_5859C3A0_D6FB_40D9_B6C2_346CB5A63A0A_.wvu.PrintArea" localSheetId="11" hidden="1">'14ganhos'!$A$1:$P$62</definedName>
    <definedName name="Z_5859C3A0_D6FB_40D9_B6C2_346CB5A63A0A_.wvu.PrintArea" localSheetId="12" hidden="1">'15salários'!$A$1:$K$49</definedName>
    <definedName name="Z_5859C3A0_D6FB_40D9_B6C2_346CB5A63A0A_.wvu.PrintArea" localSheetId="13" hidden="1">'16irct'!$A$1:$S$76</definedName>
    <definedName name="Z_5859C3A0_D6FB_40D9_B6C2_346CB5A63A0A_.wvu.PrintArea" localSheetId="15" hidden="1">'18ssocial'!$A$1:$N$69</definedName>
    <definedName name="Z_5859C3A0_D6FB_40D9_B6C2_346CB5A63A0A_.wvu.PrintArea" localSheetId="16" hidden="1">'19ssocial '!$A$1:$O$72</definedName>
    <definedName name="Z_5859C3A0_D6FB_40D9_B6C2_346CB5A63A0A_.wvu.PrintArea" localSheetId="17" hidden="1">'20destaque'!$A$1:$S$72</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'6populacao1'!$A$1:$P$57</definedName>
    <definedName name="Z_5859C3A0_D6FB_40D9_B6C2_346CB5A63A0A_.wvu.PrintArea" localSheetId="4" hidden="1">'7empregoINE1'!$A$1:$P$64</definedName>
    <definedName name="Z_5859C3A0_D6FB_40D9_B6C2_346CB5A63A0A_.wvu.PrintArea" localSheetId="5" hidden="1">'8desemprego_INE1'!$A$1:$P$58</definedName>
    <definedName name="Z_5859C3A0_D6FB_40D9_B6C2_346CB5A63A0A_.wvu.PrintArea" localSheetId="6" hidden="1">'9dgert'!$A$1:$K$81</definedName>
    <definedName name="Z_5859C3A0_D6FB_40D9_B6C2_346CB5A63A0A_.wvu.PrintArea" localSheetId="0" hidden="1">capa!$A$1:$L$58</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introducao!$A$1:$O$53</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'12fp_ine_trim'!#REF!,'12fp_ine_trim'!#REF!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'6populacao1'!#REF!,'6populacao1'!#REF!,'6populacao1'!#REF!</definedName>
    <definedName name="Z_5859C3A0_D6FB_40D9_B6C2_346CB5A63A0A_.wvu.Rows" localSheetId="6" hidden="1">'9dgert'!#REF!,'9dgert'!#REF!,'9dgert'!#REF!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'12fp_ine_trim'!$A$1:$O$50</definedName>
    <definedName name="Z_87E9DA1B_1CEB_458D_87A5_C4E38BAE485A_.wvu.PrintArea" localSheetId="11" hidden="1">'14ganhos'!$A$1:$P$62</definedName>
    <definedName name="Z_87E9DA1B_1CEB_458D_87A5_C4E38BAE485A_.wvu.PrintArea" localSheetId="12" hidden="1">'15salários'!$A$1:$K$49</definedName>
    <definedName name="Z_87E9DA1B_1CEB_458D_87A5_C4E38BAE485A_.wvu.PrintArea" localSheetId="13" hidden="1">'16irct'!$A$1:$S$76</definedName>
    <definedName name="Z_87E9DA1B_1CEB_458D_87A5_C4E38BAE485A_.wvu.PrintArea" localSheetId="15" hidden="1">'18ssocial'!$A$1:$N$69</definedName>
    <definedName name="Z_87E9DA1B_1CEB_458D_87A5_C4E38BAE485A_.wvu.PrintArea" localSheetId="16" hidden="1">'19ssocial '!$A$1:$O$72</definedName>
    <definedName name="Z_87E9DA1B_1CEB_458D_87A5_C4E38BAE485A_.wvu.PrintArea" localSheetId="17" hidden="1">'20destaque'!$A$1:$S$72</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'6populacao1'!$A$1:$P$57</definedName>
    <definedName name="Z_87E9DA1B_1CEB_458D_87A5_C4E38BAE485A_.wvu.PrintArea" localSheetId="4" hidden="1">'7empregoINE1'!$A$1:$P$64</definedName>
    <definedName name="Z_87E9DA1B_1CEB_458D_87A5_C4E38BAE485A_.wvu.PrintArea" localSheetId="5" hidden="1">'8desemprego_INE1'!$A$1:$P$58</definedName>
    <definedName name="Z_87E9DA1B_1CEB_458D_87A5_C4E38BAE485A_.wvu.PrintArea" localSheetId="6" hidden="1">'9dgert'!$A$1:$K$81</definedName>
    <definedName name="Z_87E9DA1B_1CEB_458D_87A5_C4E38BAE485A_.wvu.PrintArea" localSheetId="0" hidden="1">capa!$A$1:$L$58</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introducao!$A$1:$O$53</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'12fp_ine_trim'!#REF!,'12fp_ine_trim'!#REF!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'6populacao1'!#REF!,'6populacao1'!#REF!,'6populacao1'!#REF!</definedName>
    <definedName name="Z_87E9DA1B_1CEB_458D_87A5_C4E38BAE485A_.wvu.Rows" localSheetId="4" hidden="1">'7empregoINE1'!#REF!,'7empregoINE1'!#REF!</definedName>
    <definedName name="Z_87E9DA1B_1CEB_458D_87A5_C4E38BAE485A_.wvu.Rows" localSheetId="5" hidden="1">'8desemprego_INE1'!$36:$36,'8desemprego_INE1'!#REF!,'8desemprego_INE1'!#REF!,'8desemprego_INE1'!#REF!</definedName>
    <definedName name="Z_87E9DA1B_1CEB_458D_87A5_C4E38BAE485A_.wvu.Rows" localSheetId="6" hidden="1">'9dgert'!#REF!,'9dgert'!#REF!,'9dgert'!#REF!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'12fp_ine_trim'!$A$1:$O$50</definedName>
    <definedName name="Z_D8E90C30_C61D_40A7_989F_8651AA8E91E2_.wvu.PrintArea" localSheetId="11" hidden="1">'14ganhos'!$A$1:$P$62</definedName>
    <definedName name="Z_D8E90C30_C61D_40A7_989F_8651AA8E91E2_.wvu.PrintArea" localSheetId="12" hidden="1">'15salários'!$A$1:$K$49</definedName>
    <definedName name="Z_D8E90C30_C61D_40A7_989F_8651AA8E91E2_.wvu.PrintArea" localSheetId="13" hidden="1">'16irct'!$A$1:$S$76</definedName>
    <definedName name="Z_D8E90C30_C61D_40A7_989F_8651AA8E91E2_.wvu.PrintArea" localSheetId="15" hidden="1">'18ssocial'!$A$1:$N$69</definedName>
    <definedName name="Z_D8E90C30_C61D_40A7_989F_8651AA8E91E2_.wvu.PrintArea" localSheetId="16" hidden="1">'19ssocial '!$A$1:$O$72</definedName>
    <definedName name="Z_D8E90C30_C61D_40A7_989F_8651AA8E91E2_.wvu.PrintArea" localSheetId="17" hidden="1">'20destaque'!$A$1:$S$72</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'6populacao1'!$A$1:$P$57</definedName>
    <definedName name="Z_D8E90C30_C61D_40A7_989F_8651AA8E91E2_.wvu.PrintArea" localSheetId="4" hidden="1">'7empregoINE1'!$A$1:$P$64</definedName>
    <definedName name="Z_D8E90C30_C61D_40A7_989F_8651AA8E91E2_.wvu.PrintArea" localSheetId="5" hidden="1">'8desemprego_INE1'!$A$1:$P$58</definedName>
    <definedName name="Z_D8E90C30_C61D_40A7_989F_8651AA8E91E2_.wvu.PrintArea" localSheetId="6" hidden="1">'9dgert'!$A$1:$K$81</definedName>
    <definedName name="Z_D8E90C30_C61D_40A7_989F_8651AA8E91E2_.wvu.PrintArea" localSheetId="0" hidden="1">capa!$A$1:$L$58</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introducao!$A$1:$O$53</definedName>
    <definedName name="Z_D8E90C30_C61D_40A7_989F_8651AA8E91E2_.wvu.Rows" localSheetId="8" hidden="1">'11desemprego_IEFP'!#REF!,'11desemprego_IEFP'!#REF!</definedName>
    <definedName name="Z_D8E90C30_C61D_40A7_989F_8651AA8E91E2_.wvu.Rows" localSheetId="9" hidden="1">'12fp_ine_trim'!#REF!,'12fp_ine_trim'!#REF!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'6populacao1'!#REF!,'6populacao1'!#REF!,'6populacao1'!$30:$55,'6populacao1'!#REF!</definedName>
    <definedName name="Z_D8E90C30_C61D_40A7_989F_8651AA8E91E2_.wvu.Rows" localSheetId="4" hidden="1">'7empregoINE1'!#REF!,'7empregoINE1'!#REF!</definedName>
    <definedName name="Z_D8E90C30_C61D_40A7_989F_8651AA8E91E2_.wvu.Rows" localSheetId="6" hidden="1">'9dgert'!#REF!,'9dgert'!#REF!,'9dgert'!#REF!</definedName>
  </definedNames>
  <calcPr calcId="125725"/>
  <customWorkbookViews>
    <customWorkbookView name="Carla.Lopes - Vista pessoal" guid="{D8E90C30-C61D-40A7-989F-8651AA8E91E2}" mergeInterval="0" personalView="1" maximized="1" xWindow="1" yWindow="1" windowWidth="1436" windowHeight="636" tabRatio="792" activeSheetId="22"/>
    <customWorkbookView name="Teresa Feliciano - Vista pessoal" guid="{5859C3A0-D6FB-40D9-B6C2-346CB5A63A0A}" mergeInterval="0" personalView="1" maximized="1" xWindow="1" yWindow="1" windowWidth="1276" windowHeight="752" tabRatio="551" activeSheetId="20"/>
    <customWorkbookView name="Joana.Matos - Vista pessoal" guid="{87E9DA1B-1CEB-458D-87A5-C4E38BAE485A}" mergeInterval="0" personalView="1" maximized="1" xWindow="1" yWindow="1" windowWidth="1276" windowHeight="752" tabRatio="551" activeSheetId="16"/>
  </customWorkbookViews>
  <fileRecoveryPr autoRecover="0"/>
</workbook>
</file>

<file path=xl/calcChain.xml><?xml version="1.0" encoding="utf-8"?>
<calcChain xmlns="http://schemas.openxmlformats.org/spreadsheetml/2006/main">
  <c r="E65" i="550"/>
  <c r="F65"/>
  <c r="G65"/>
  <c r="H65"/>
  <c r="I65"/>
  <c r="J65"/>
  <c r="K65"/>
  <c r="L65"/>
  <c r="M65"/>
  <c r="K6" i="549"/>
  <c r="AN6"/>
  <c r="K7"/>
  <c r="AD8"/>
  <c r="AE8"/>
  <c r="AF8"/>
  <c r="AG8"/>
  <c r="AH8"/>
  <c r="AM8"/>
  <c r="AN8"/>
  <c r="AO8"/>
  <c r="AD9"/>
  <c r="AE9"/>
  <c r="AF9"/>
  <c r="AG9"/>
  <c r="AH9"/>
  <c r="AM9"/>
  <c r="AN9"/>
  <c r="AO9"/>
  <c r="AD10"/>
  <c r="AE10"/>
  <c r="AF10"/>
  <c r="AG10"/>
  <c r="AH10"/>
  <c r="AM10"/>
  <c r="AN10"/>
  <c r="AO10"/>
  <c r="AD11"/>
  <c r="AE11"/>
  <c r="AF11"/>
  <c r="AG11"/>
  <c r="AH11"/>
  <c r="AM11"/>
  <c r="AN11"/>
  <c r="AO11"/>
  <c r="AD12"/>
  <c r="AE12"/>
  <c r="AF12"/>
  <c r="AG12"/>
  <c r="AH12"/>
  <c r="AM12"/>
  <c r="AN12"/>
  <c r="AO12"/>
  <c r="AD13"/>
  <c r="AE13"/>
  <c r="AF13"/>
  <c r="AG13"/>
  <c r="AH13"/>
  <c r="AM13"/>
  <c r="AN13"/>
  <c r="AO13"/>
  <c r="AD14"/>
  <c r="AE14"/>
  <c r="AF14"/>
  <c r="AG14"/>
  <c r="AH14"/>
  <c r="AM14"/>
  <c r="AN14"/>
  <c r="AO14"/>
  <c r="AD15"/>
  <c r="AE15"/>
  <c r="AF15"/>
  <c r="AG15"/>
  <c r="AH15"/>
  <c r="AM15"/>
  <c r="AN15"/>
  <c r="AO15"/>
  <c r="AD16"/>
  <c r="AE16"/>
  <c r="AF16"/>
  <c r="AG16"/>
  <c r="AH16"/>
  <c r="AM16"/>
  <c r="AN16"/>
  <c r="AO16"/>
  <c r="AD17"/>
  <c r="AE17"/>
  <c r="AF17"/>
  <c r="AG17"/>
  <c r="AH17"/>
  <c r="AM17"/>
  <c r="AN17"/>
  <c r="AO17"/>
  <c r="AD18"/>
  <c r="AE18"/>
  <c r="AF18"/>
  <c r="AG18"/>
  <c r="AH18"/>
  <c r="AM18"/>
  <c r="AN18"/>
  <c r="AO18"/>
  <c r="AD19"/>
  <c r="AE19"/>
  <c r="AF19"/>
  <c r="AG19"/>
  <c r="AH19"/>
  <c r="AM19"/>
  <c r="AN19"/>
  <c r="AO19"/>
  <c r="AD20"/>
  <c r="AE20"/>
  <c r="AF20"/>
  <c r="AG20"/>
  <c r="AH20"/>
  <c r="AM20"/>
  <c r="AN20"/>
  <c r="AO20"/>
  <c r="AD21"/>
  <c r="AE21"/>
  <c r="AF21"/>
  <c r="AG21"/>
  <c r="AH21"/>
  <c r="AM21"/>
  <c r="AN21"/>
  <c r="AO21"/>
  <c r="AD22"/>
  <c r="AE22"/>
  <c r="AF22"/>
  <c r="AG22"/>
  <c r="AH22"/>
  <c r="AM22"/>
  <c r="AN22"/>
  <c r="AO22"/>
  <c r="AD23"/>
  <c r="AE23"/>
  <c r="AF23"/>
  <c r="AG23"/>
  <c r="AH23"/>
  <c r="AM23"/>
  <c r="AN23"/>
  <c r="AO23"/>
  <c r="AD24"/>
  <c r="AE24"/>
  <c r="AF24"/>
  <c r="AG24"/>
  <c r="AH24"/>
  <c r="AM24"/>
  <c r="AN24"/>
  <c r="AO24"/>
  <c r="AD25"/>
  <c r="AE25"/>
  <c r="AF25"/>
  <c r="AG25"/>
  <c r="AH25"/>
  <c r="AM25"/>
  <c r="AN25"/>
  <c r="AO25"/>
  <c r="AD26"/>
  <c r="AE26"/>
  <c r="AF26"/>
  <c r="AG26"/>
  <c r="AH26"/>
  <c r="AM26"/>
  <c r="AN26"/>
  <c r="AO26"/>
  <c r="AD27"/>
  <c r="AE27"/>
  <c r="AF27"/>
  <c r="AG27"/>
  <c r="AH27"/>
  <c r="AM27"/>
  <c r="AN27"/>
  <c r="AO27"/>
  <c r="E43"/>
  <c r="J43"/>
  <c r="K43"/>
  <c r="E44"/>
  <c r="F44"/>
  <c r="G44"/>
  <c r="H44"/>
  <c r="I44"/>
  <c r="J44"/>
  <c r="K44"/>
  <c r="N56" i="547" l="1"/>
  <c r="L56"/>
  <c r="J56"/>
  <c r="H56"/>
  <c r="F56"/>
  <c r="N53"/>
  <c r="L53"/>
  <c r="J53"/>
  <c r="H53"/>
  <c r="F53"/>
  <c r="N50"/>
  <c r="L50"/>
  <c r="J50"/>
  <c r="H50"/>
  <c r="F50"/>
  <c r="N47"/>
  <c r="L47"/>
  <c r="J47"/>
  <c r="H47"/>
  <c r="F47"/>
  <c r="N54"/>
  <c r="L54"/>
  <c r="J54"/>
  <c r="H54"/>
  <c r="F54"/>
  <c r="N45" i="546"/>
  <c r="L45"/>
  <c r="J45"/>
  <c r="H45"/>
  <c r="F45"/>
  <c r="N35" i="545"/>
  <c r="L35"/>
  <c r="J35"/>
  <c r="H35"/>
  <c r="F35"/>
  <c r="H36" l="1"/>
  <c r="L36"/>
  <c r="H42"/>
  <c r="L42"/>
  <c r="F45"/>
  <c r="J45"/>
  <c r="N45"/>
  <c r="H48"/>
  <c r="L48"/>
  <c r="F51"/>
  <c r="J51"/>
  <c r="E37" i="546"/>
  <c r="E38"/>
  <c r="I38"/>
  <c r="M38"/>
  <c r="L52" i="547"/>
  <c r="G35"/>
  <c r="H55"/>
  <c r="N51" i="545"/>
  <c r="L61" i="546"/>
  <c r="K35" i="547"/>
  <c r="H52"/>
  <c r="L55"/>
  <c r="F36" i="545"/>
  <c r="J36"/>
  <c r="N36"/>
  <c r="H37"/>
  <c r="L37"/>
  <c r="F38"/>
  <c r="J38"/>
  <c r="N38"/>
  <c r="H39"/>
  <c r="L39"/>
  <c r="F40"/>
  <c r="J40"/>
  <c r="N40"/>
  <c r="H41"/>
  <c r="L41"/>
  <c r="F42"/>
  <c r="J42"/>
  <c r="N42"/>
  <c r="H43"/>
  <c r="L43"/>
  <c r="F44"/>
  <c r="J44"/>
  <c r="N44"/>
  <c r="H45"/>
  <c r="L45"/>
  <c r="F46"/>
  <c r="J46"/>
  <c r="N46"/>
  <c r="H47"/>
  <c r="L47"/>
  <c r="F48"/>
  <c r="J48"/>
  <c r="N48"/>
  <c r="H49"/>
  <c r="L49"/>
  <c r="F50"/>
  <c r="J50"/>
  <c r="N50"/>
  <c r="H51"/>
  <c r="L51"/>
  <c r="F52"/>
  <c r="J52"/>
  <c r="N52"/>
  <c r="H53"/>
  <c r="L53"/>
  <c r="F54"/>
  <c r="J54"/>
  <c r="N54"/>
  <c r="H55"/>
  <c r="L55"/>
  <c r="E36" i="546"/>
  <c r="I36"/>
  <c r="M36"/>
  <c r="G37"/>
  <c r="K37"/>
  <c r="F46"/>
  <c r="J46"/>
  <c r="N46"/>
  <c r="H47"/>
  <c r="L47"/>
  <c r="F48"/>
  <c r="J48"/>
  <c r="N48"/>
  <c r="H49"/>
  <c r="L49"/>
  <c r="F50"/>
  <c r="J50"/>
  <c r="N50"/>
  <c r="H51"/>
  <c r="L51"/>
  <c r="F52"/>
  <c r="J52"/>
  <c r="N52"/>
  <c r="H53"/>
  <c r="L53"/>
  <c r="F54"/>
  <c r="J54"/>
  <c r="N54"/>
  <c r="H55"/>
  <c r="L55"/>
  <c r="F56"/>
  <c r="J56"/>
  <c r="N56"/>
  <c r="H57"/>
  <c r="L57"/>
  <c r="F58"/>
  <c r="J58"/>
  <c r="N58"/>
  <c r="H59"/>
  <c r="L59"/>
  <c r="F60"/>
  <c r="J60"/>
  <c r="N60"/>
  <c r="H61"/>
  <c r="F62"/>
  <c r="J62"/>
  <c r="N62"/>
  <c r="E21" i="547"/>
  <c r="I21"/>
  <c r="M21"/>
  <c r="F52"/>
  <c r="J52"/>
  <c r="N52"/>
  <c r="F55"/>
  <c r="J55"/>
  <c r="N55"/>
  <c r="F37" i="545"/>
  <c r="J37"/>
  <c r="N37"/>
  <c r="H38"/>
  <c r="L38"/>
  <c r="F39"/>
  <c r="J39"/>
  <c r="N39"/>
  <c r="H40"/>
  <c r="L40"/>
  <c r="F41"/>
  <c r="J41"/>
  <c r="N41"/>
  <c r="F43"/>
  <c r="J43"/>
  <c r="N43"/>
  <c r="H44"/>
  <c r="L44"/>
  <c r="H46"/>
  <c r="L46"/>
  <c r="F47"/>
  <c r="J47"/>
  <c r="N47"/>
  <c r="F49"/>
  <c r="J49"/>
  <c r="N49"/>
  <c r="H50"/>
  <c r="L50"/>
  <c r="H52"/>
  <c r="L52"/>
  <c r="F53"/>
  <c r="J53"/>
  <c r="N53"/>
  <c r="H54"/>
  <c r="L54"/>
  <c r="F55"/>
  <c r="J55"/>
  <c r="N55"/>
  <c r="G36" i="546"/>
  <c r="K36"/>
  <c r="I37"/>
  <c r="M37"/>
  <c r="G38"/>
  <c r="K38"/>
  <c r="H46"/>
  <c r="L46"/>
  <c r="F47"/>
  <c r="J47"/>
  <c r="N47"/>
  <c r="H48"/>
  <c r="L48"/>
  <c r="F49"/>
  <c r="J49"/>
  <c r="N49"/>
  <c r="H50"/>
  <c r="L50"/>
  <c r="F51"/>
  <c r="J51"/>
  <c r="N51"/>
  <c r="H52"/>
  <c r="L52"/>
  <c r="F53"/>
  <c r="J53"/>
  <c r="N53"/>
  <c r="H54"/>
  <c r="L54"/>
  <c r="F55"/>
  <c r="J55"/>
  <c r="N55"/>
  <c r="H56"/>
  <c r="L56"/>
  <c r="F57"/>
  <c r="J57"/>
  <c r="N57"/>
  <c r="H58"/>
  <c r="L58"/>
  <c r="F59"/>
  <c r="J59"/>
  <c r="N59"/>
  <c r="H60"/>
  <c r="L60"/>
  <c r="F61"/>
  <c r="J61"/>
  <c r="N61"/>
  <c r="H62"/>
  <c r="L62"/>
  <c r="G21" i="547"/>
  <c r="K21"/>
  <c r="E35"/>
  <c r="I35"/>
  <c r="M35"/>
  <c r="F42"/>
  <c r="H42"/>
  <c r="J42"/>
  <c r="L42"/>
  <c r="N42"/>
  <c r="F43"/>
  <c r="H43"/>
  <c r="J43"/>
  <c r="L43"/>
  <c r="N43"/>
  <c r="F44"/>
  <c r="H44"/>
  <c r="J44"/>
  <c r="L44"/>
  <c r="N44"/>
  <c r="F45"/>
  <c r="H45"/>
  <c r="J45"/>
  <c r="L45"/>
  <c r="N45"/>
  <c r="F46"/>
  <c r="H46"/>
  <c r="J46"/>
  <c r="L46"/>
  <c r="N46"/>
  <c r="F48"/>
  <c r="H48"/>
  <c r="J48"/>
  <c r="L48"/>
  <c r="N48"/>
  <c r="F49"/>
  <c r="H49"/>
  <c r="J49"/>
  <c r="L49"/>
  <c r="N49"/>
  <c r="F51"/>
  <c r="H51"/>
  <c r="J51"/>
  <c r="L51"/>
  <c r="N51"/>
  <c r="P19" i="491"/>
  <c r="M19"/>
  <c r="H26" i="532" l="1"/>
  <c r="F26"/>
  <c r="N27" i="458" l="1"/>
  <c r="M27"/>
  <c r="L27"/>
  <c r="K27"/>
  <c r="J27"/>
  <c r="I27"/>
  <c r="H27"/>
  <c r="H28"/>
  <c r="I28"/>
  <c r="J28"/>
  <c r="H29"/>
  <c r="I29"/>
  <c r="J29"/>
  <c r="K28"/>
  <c r="K29"/>
  <c r="L28"/>
  <c r="L29"/>
  <c r="M28"/>
  <c r="N28"/>
  <c r="M29"/>
  <c r="N29"/>
  <c r="Q6" i="497" l="1"/>
  <c r="E6"/>
  <c r="P16" i="498"/>
  <c r="O16"/>
  <c r="N16"/>
  <c r="M16"/>
  <c r="L16"/>
  <c r="K16"/>
  <c r="J16"/>
  <c r="I16"/>
  <c r="H16"/>
  <c r="G16"/>
  <c r="F16"/>
  <c r="E16"/>
  <c r="Q65" i="497" l="1"/>
  <c r="Q72" l="1"/>
  <c r="P72"/>
  <c r="O72"/>
  <c r="N72"/>
  <c r="M72"/>
  <c r="L72"/>
  <c r="K72"/>
  <c r="J72"/>
  <c r="I72"/>
  <c r="H72"/>
  <c r="G72"/>
  <c r="F72"/>
  <c r="E72"/>
  <c r="Q71"/>
  <c r="P71"/>
  <c r="O71"/>
  <c r="N71"/>
  <c r="M71"/>
  <c r="L71"/>
  <c r="K71"/>
  <c r="J71"/>
  <c r="I71"/>
  <c r="H71"/>
  <c r="G71"/>
  <c r="F71"/>
  <c r="E71"/>
  <c r="Q70"/>
  <c r="P70"/>
  <c r="O70"/>
  <c r="N70"/>
  <c r="M70"/>
  <c r="L70"/>
  <c r="K70"/>
  <c r="J70"/>
  <c r="I70"/>
  <c r="H70"/>
  <c r="G70"/>
  <c r="F70"/>
  <c r="E70"/>
  <c r="Q69"/>
  <c r="P69"/>
  <c r="O69"/>
  <c r="N69"/>
  <c r="M69"/>
  <c r="L69"/>
  <c r="K69"/>
  <c r="J69"/>
  <c r="I69"/>
  <c r="H69"/>
  <c r="G69"/>
  <c r="F69"/>
  <c r="E69"/>
  <c r="Q68"/>
  <c r="P68"/>
  <c r="O68"/>
  <c r="N68"/>
  <c r="M68"/>
  <c r="L68"/>
  <c r="K68"/>
  <c r="J68"/>
  <c r="I68"/>
  <c r="H68"/>
  <c r="G68"/>
  <c r="F68"/>
  <c r="E68"/>
  <c r="Q67"/>
  <c r="P67"/>
  <c r="O67"/>
  <c r="N67"/>
  <c r="M67"/>
  <c r="L67"/>
  <c r="K67"/>
  <c r="J67"/>
  <c r="I67"/>
  <c r="H67"/>
  <c r="G67"/>
  <c r="F67"/>
  <c r="E67"/>
  <c r="F65" l="1"/>
  <c r="H65"/>
  <c r="J65"/>
  <c r="L65"/>
  <c r="N65"/>
  <c r="P65"/>
  <c r="E65"/>
  <c r="E66"/>
  <c r="G65"/>
  <c r="G66"/>
  <c r="I65"/>
  <c r="I66"/>
  <c r="K65"/>
  <c r="K66"/>
  <c r="M65"/>
  <c r="M66"/>
  <c r="O65"/>
  <c r="O66"/>
  <c r="Q66"/>
  <c r="P66" l="1"/>
  <c r="N66"/>
  <c r="L66"/>
  <c r="J66"/>
  <c r="H66"/>
  <c r="F66"/>
  <c r="E49" l="1"/>
  <c r="F49"/>
  <c r="G49"/>
  <c r="H49"/>
  <c r="I49"/>
  <c r="J49"/>
  <c r="K49"/>
  <c r="L49"/>
  <c r="M49"/>
  <c r="N49"/>
  <c r="O49"/>
  <c r="P49"/>
  <c r="K31" i="6" l="1"/>
  <c r="Q49" i="497" l="1"/>
  <c r="Q16" i="498" l="1"/>
  <c r="K35" i="7" l="1"/>
  <c r="I74" i="487" l="1"/>
  <c r="H74"/>
  <c r="G74"/>
  <c r="F74"/>
  <c r="E74"/>
  <c r="I66"/>
  <c r="H66"/>
  <c r="E66"/>
  <c r="F61"/>
  <c r="I56"/>
  <c r="H56"/>
  <c r="G56"/>
  <c r="F56"/>
  <c r="E56"/>
  <c r="I51"/>
  <c r="H51"/>
  <c r="G51"/>
  <c r="F51"/>
  <c r="E51"/>
  <c r="I46"/>
  <c r="H46"/>
  <c r="G46"/>
  <c r="F46"/>
  <c r="E46"/>
  <c r="I38"/>
  <c r="H38"/>
  <c r="G38"/>
  <c r="F38"/>
  <c r="E38"/>
  <c r="Q65" i="491" l="1"/>
  <c r="Q68"/>
  <c r="Q66"/>
  <c r="Q64"/>
  <c r="Q67"/>
  <c r="I35" i="538" l="1"/>
  <c r="I22"/>
  <c r="I13"/>
  <c r="I25"/>
  <c r="I10"/>
  <c r="I26"/>
  <c r="I15"/>
  <c r="I18"/>
  <c r="I9" l="1"/>
  <c r="I12"/>
  <c r="I11"/>
  <c r="I16"/>
  <c r="I32"/>
  <c r="I27"/>
  <c r="I17"/>
  <c r="I21"/>
  <c r="I33"/>
  <c r="I36"/>
  <c r="I14"/>
  <c r="I37"/>
  <c r="I28"/>
  <c r="I29"/>
  <c r="I20"/>
  <c r="I19"/>
  <c r="I23"/>
  <c r="I24"/>
  <c r="I39"/>
  <c r="I30"/>
  <c r="I34"/>
  <c r="I38" l="1"/>
  <c r="E7" i="547" l="1"/>
  <c r="E40" s="1"/>
  <c r="E7" i="546"/>
  <c r="E43" s="1"/>
  <c r="E33" i="545"/>
  <c r="I7" i="547"/>
  <c r="I40" s="1"/>
  <c r="I33" i="545"/>
  <c r="I7" i="546"/>
  <c r="I43" s="1"/>
  <c r="M7" i="547"/>
  <c r="M40" s="1"/>
  <c r="M7" i="546"/>
  <c r="M43" s="1"/>
  <c r="M33" i="545"/>
  <c r="G7" i="547"/>
  <c r="G40" s="1"/>
  <c r="G33" i="545"/>
  <c r="G7" i="546"/>
  <c r="G43" s="1"/>
  <c r="K7" i="547"/>
  <c r="K40" s="1"/>
  <c r="K33" i="545"/>
  <c r="K7" i="546"/>
  <c r="K43" s="1"/>
</calcChain>
</file>

<file path=xl/sharedStrings.xml><?xml version="1.0" encoding="utf-8"?>
<sst xmlns="http://schemas.openxmlformats.org/spreadsheetml/2006/main" count="1815" uniqueCount="669">
  <si>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</si>
  <si>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</si>
  <si>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</si>
  <si>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</si>
  <si>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</si>
  <si>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</si>
  <si>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</si>
  <si>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</si>
  <si>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</si>
  <si>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</si>
  <si>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</si>
  <si>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</si>
  <si>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</si>
  <si>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</si>
  <si>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</si>
  <si>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</si>
  <si>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</si>
  <si>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</si>
  <si>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</si>
  <si>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</si>
  <si>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</si>
  <si>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</si>
  <si>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</si>
  <si>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</si>
  <si>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</si>
  <si>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</si>
  <si>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</si>
  <si>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</si>
  <si>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</si>
  <si>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</si>
  <si>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</si>
  <si>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</si>
  <si>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</si>
  <si>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</si>
  <si>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</si>
  <si>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</si>
  <si>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</si>
  <si>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</si>
  <si>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</si>
  <si>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</si>
  <si>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</si>
  <si>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</si>
  <si>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</si>
  <si>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</si>
  <si>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</si>
  <si>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</si>
  <si>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</si>
  <si>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</si>
  <si>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</si>
  <si>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despedimentos coletivos</t>
  </si>
  <si>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</si>
  <si>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</si>
  <si>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</si>
  <si>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ao Emprego - </t>
    </r>
    <r>
      <rPr>
        <sz val="8"/>
        <color indexed="63"/>
        <rFont val="Arial"/>
        <family val="2"/>
      </rPr>
      <t xml:space="preserve">inquérito que tem por principal objetivo a caracterização da população face ao mercado de trabalho. É um inquérito trimestral, por amostragem, dirigido a residentes em alojamentos familiares no espaço nacional e disponibiliza resultados trimestrais e anuais. A informação é obtida por recolha direta, mediante entrevista assistida por computador, segundo um modo de recolha misto: a primeira entrevista ao alojamento é feita presencialmente e as cinco inquirições seguintes, se forem cumpridos determinados requisitos, são feitas por telefone. Os dados divulgados foram calibrados, tendo por referência as estimativas independentes da população calculadas a partir dos resultados definitivos dos Censos 2001. </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</si>
  <si>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</si>
  <si>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</si>
  <si>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</si>
  <si>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</si>
  <si>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</si>
  <si>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</si>
  <si>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</si>
  <si>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</si>
  <si>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</si>
  <si>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</si>
  <si>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</si>
  <si>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</si>
  <si>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</si>
  <si>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</si>
  <si>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</si>
  <si>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</si>
  <si>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</si>
  <si>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</si>
  <si>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</si>
  <si>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</si>
  <si>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</si>
  <si>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</si>
  <si>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</si>
  <si>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</si>
  <si>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</si>
  <si>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</si>
  <si>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</si>
  <si>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</si>
  <si>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</si>
  <si>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</si>
  <si>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</si>
  <si>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</si>
  <si>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</si>
  <si>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</si>
  <si>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</si>
  <si>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</si>
  <si>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</si>
  <si>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</si>
  <si>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</si>
  <si>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</si>
  <si>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</si>
  <si>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</si>
  <si>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</si>
  <si>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</si>
  <si>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</si>
  <si>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</si>
  <si>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</si>
  <si>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</si>
  <si>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</si>
  <si>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</si>
  <si>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</si>
  <si>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</si>
  <si>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</si>
  <si>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 xml:space="preserve">                                                                                                                                                                                                                                                                                                                 </t>
  </si>
  <si>
    <t>Mais informação em:  http://www.dgert.mee.gov.pt</t>
  </si>
  <si>
    <t>convenções publicadas</t>
  </si>
  <si>
    <t>ipc</t>
  </si>
  <si>
    <t>real</t>
  </si>
  <si>
    <t>nominal</t>
  </si>
  <si>
    <t>%</t>
  </si>
  <si>
    <t>variação anualizada (%)</t>
  </si>
  <si>
    <t>variação (%)</t>
  </si>
  <si>
    <t>convenção com maior número de trabalhadores</t>
  </si>
  <si>
    <t>Real</t>
  </si>
  <si>
    <t>Nominal</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</si>
  <si>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</si>
  <si>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</si>
  <si>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</si>
  <si>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</si>
  <si>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</si>
  <si>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</si>
  <si>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</si>
  <si>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</si>
  <si>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</si>
  <si>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L.</t>
    </r>
    <r>
      <rPr>
        <sz val="8"/>
        <color indexed="63"/>
        <rFont val="Arial"/>
        <family val="2"/>
      </rPr>
      <t xml:space="preserve"> Atividades imobiliárias</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</si>
  <si>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</si>
  <si>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</si>
  <si>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</si>
  <si>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</si>
  <si>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</si>
  <si>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</si>
  <si>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</si>
  <si>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</si>
  <si>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</si>
  <si>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</si>
  <si>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</si>
  <si>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</si>
  <si>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</si>
  <si>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</si>
  <si>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</si>
  <si>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</si>
  <si>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</si>
  <si>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</si>
  <si>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</si>
  <si>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pensionistas ativos</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</si>
  <si>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</si>
  <si>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</si>
  <si>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</si>
  <si>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</si>
  <si>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</si>
  <si>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</si>
  <si>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</si>
  <si>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</si>
  <si>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</si>
  <si>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</si>
  <si>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</si>
  <si>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</si>
  <si>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</si>
  <si>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</si>
  <si>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Indústria Transformadora</t>
  </si>
  <si>
    <r>
      <t xml:space="preserve">Construção </t>
    </r>
    <r>
      <rPr>
        <vertAlign val="superscript"/>
        <sz val="8"/>
        <color indexed="63"/>
        <rFont val="Arial"/>
        <family val="2"/>
      </rPr>
      <t>(2)</t>
    </r>
  </si>
  <si>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</si>
  <si>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</si>
  <si>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</si>
  <si>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</si>
  <si>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processos concluídos</t>
  </si>
  <si>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</si>
  <si>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</si>
  <si>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</si>
  <si>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</si>
  <si>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</si>
  <si>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</si>
  <si>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</si>
  <si>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</si>
  <si>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fonte: INE, Inquérito ao Emprego.</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</si>
  <si>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</si>
  <si>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</si>
  <si>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</si>
  <si>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</si>
  <si>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</si>
  <si>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</si>
  <si>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</si>
  <si>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</si>
  <si>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</si>
  <si>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</si>
  <si>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</si>
  <si>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</si>
  <si>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</si>
  <si>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</si>
  <si>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</si>
  <si>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</si>
  <si>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</si>
  <si>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</si>
  <si>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</si>
  <si>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</si>
  <si>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</si>
  <si>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</si>
  <si>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</si>
  <si>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</si>
  <si>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</si>
  <si>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</si>
  <si>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</si>
  <si>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</si>
  <si>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</si>
  <si>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</si>
  <si>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</si>
  <si>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</si>
  <si>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</si>
  <si>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</si>
  <si>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</si>
  <si>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</si>
  <si>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</si>
  <si>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</si>
  <si>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</si>
  <si>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</si>
  <si>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</si>
  <si>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</si>
  <si>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</si>
  <si>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</si>
  <si>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</si>
  <si>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</si>
  <si>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</si>
  <si>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</si>
  <si>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</si>
  <si>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</si>
  <si>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</si>
  <si>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</si>
  <si>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</si>
  <si>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</si>
  <si>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</si>
  <si>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</si>
  <si>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</si>
  <si>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</si>
  <si>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</si>
  <si>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</si>
  <si>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Mais informação em:  http://www.iefp.pt</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</si>
  <si>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</si>
  <si>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</si>
  <si>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</si>
  <si>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</si>
  <si>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</si>
  <si>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</si>
  <si>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</si>
  <si>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</si>
  <si>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</si>
  <si>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</si>
  <si>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</si>
  <si>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</si>
  <si>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</si>
  <si>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</si>
  <si>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processos iniciados</t>
  </si>
  <si>
    <t>Empresas</t>
  </si>
  <si>
    <t>Total de trabalhadores</t>
  </si>
  <si>
    <t>Trabalhadores a despedir</t>
  </si>
  <si>
    <t>norte</t>
  </si>
  <si>
    <t>centro</t>
  </si>
  <si>
    <t>lisboa e vale do tejo</t>
  </si>
  <si>
    <t>alentejo</t>
  </si>
  <si>
    <t>algarve</t>
  </si>
  <si>
    <t>Despedidos</t>
  </si>
  <si>
    <t>Revogação por acordo</t>
  </si>
  <si>
    <t>Outras medidas</t>
  </si>
  <si>
    <r>
      <t>nota:</t>
    </r>
    <r>
      <rPr>
        <sz val="7"/>
        <color indexed="63"/>
        <rFont val="Arial"/>
        <family val="2"/>
      </rPr>
      <t xml:space="preserve"> a informação por região NUT II foi classificada tendo em conta a Nomenclatura das Unidades Territoriais para Fins Estatísticos (NUT) de 1989.</t>
    </r>
  </si>
  <si>
    <t>população em educação ou formação - indicadores globais</t>
  </si>
  <si>
    <t>15-24 anos</t>
  </si>
  <si>
    <t xml:space="preserve">45 e + anos </t>
  </si>
  <si>
    <r>
      <t xml:space="preserve">fonte: </t>
    </r>
    <r>
      <rPr>
        <sz val="7"/>
        <color indexed="63"/>
        <rFont val="Arial"/>
        <family val="2"/>
      </rPr>
      <t>INE, Inquérito ao Emprego.</t>
    </r>
  </si>
  <si>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</si>
  <si>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t>sre - saldo de respostas extremas.             mm3m - média móvel de 3 meses.             vh - variação homóloga.      n.d. - não disponível</t>
  </si>
  <si>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</si>
  <si>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</si>
  <si>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r>
      <t>Trabalhadores a despedir (resultado)</t>
    </r>
    <r>
      <rPr>
        <vertAlign val="superscript"/>
        <sz val="8"/>
        <color indexed="63"/>
        <rFont val="Arial"/>
        <family val="2"/>
      </rPr>
      <t>(1)</t>
    </r>
  </si>
  <si>
    <r>
      <t>Trabalhadores a despedir (intenção)</t>
    </r>
    <r>
      <rPr>
        <vertAlign val="superscript"/>
        <sz val="8"/>
        <color indexed="63"/>
        <rFont val="Arial"/>
        <family val="2"/>
      </rPr>
      <t>(1)</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</si>
  <si>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</si>
  <si>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</si>
  <si>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</si>
  <si>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</si>
  <si>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</si>
  <si>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r>
      <t>2.º trimestre</t>
    </r>
    <r>
      <rPr>
        <sz val="8"/>
        <color indexed="63"/>
        <rFont val="Arial"/>
        <family val="2"/>
      </rPr>
      <t xml:space="preserve"> </t>
    </r>
  </si>
  <si>
    <t>n.d</t>
  </si>
  <si>
    <t>trabalhadores</t>
  </si>
  <si>
    <t>Contrato coletivo (CCT)</t>
  </si>
  <si>
    <t>Acordo coletivo (ACT)</t>
  </si>
  <si>
    <t>Acordo de empresa (AE)</t>
  </si>
  <si>
    <t>Acordo de adesão (AA)</t>
  </si>
  <si>
    <t>Decisão de arbitragem voluntária (DA)</t>
  </si>
  <si>
    <t>Portaria de condições de trabalho (PCT)</t>
  </si>
  <si>
    <t>Portaria de extensão (PE)</t>
  </si>
  <si>
    <r>
      <t>3.º trimestre</t>
    </r>
    <r>
      <rPr>
        <sz val="8"/>
        <color indexed="63"/>
        <rFont val="Arial"/>
        <family val="2"/>
      </rPr>
      <t xml:space="preserve"> </t>
    </r>
  </si>
  <si>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</si>
  <si>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</si>
  <si>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</si>
  <si>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</si>
  <si>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</si>
  <si>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</si>
  <si>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</si>
  <si>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</si>
  <si>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</si>
  <si>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Autor</t>
    </r>
    <r>
      <rPr>
        <sz val="8"/>
        <color indexed="63"/>
        <rFont val="Arial"/>
        <family val="2"/>
      </rPr>
      <t>: Gabinete de Estratégia e Estudos (GEE)</t>
    </r>
  </si>
  <si>
    <t>Direção de Serviços de Estatística (DSE)</t>
  </si>
  <si>
    <t>Rua da Prata nº. 8  - 3º andar</t>
  </si>
  <si>
    <t>1149-057 LISBOA</t>
  </si>
  <si>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</si>
  <si>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</si>
  <si>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</si>
  <si>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</si>
  <si>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</si>
  <si>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</si>
  <si>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</si>
  <si>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</si>
  <si>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</si>
  <si>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</si>
  <si>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</si>
  <si>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</si>
  <si>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</si>
  <si>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</si>
  <si>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</si>
  <si>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</si>
  <si>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</si>
  <si>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</si>
  <si>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</si>
  <si>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</si>
  <si>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</si>
  <si>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</si>
  <si>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</si>
  <si>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t>01/01/2010</t>
  </si>
  <si>
    <t>01/01/2009</t>
  </si>
  <si>
    <t>01/01/2008</t>
  </si>
  <si>
    <t>01/01/2007</t>
  </si>
  <si>
    <r>
      <t>data de entrada em vigor</t>
    </r>
    <r>
      <rPr>
        <b/>
        <sz val="8"/>
        <color indexed="63"/>
        <rFont val="Arial"/>
        <family val="2"/>
      </rPr>
      <t/>
    </r>
  </si>
  <si>
    <t>Dec.Lei 143/2010
de 31/12</t>
  </si>
  <si>
    <t>Dec.Lei 5/2010
de 15/01</t>
  </si>
  <si>
    <t>Dec.Lei 246/2008
de 18/12</t>
  </si>
  <si>
    <t>Dec.Lei 397/2007
de 31/12</t>
  </si>
  <si>
    <t>Dec.Lei 
2/2007
de 03/01</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</si>
  <si>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</si>
  <si>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</si>
  <si>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Internet:</t>
    </r>
    <r>
      <rPr>
        <sz val="8"/>
        <color indexed="63"/>
        <rFont val="Arial"/>
        <family val="2"/>
      </rPr>
      <t xml:space="preserve"> www.gee.min-economia.pt/</t>
    </r>
  </si>
  <si>
    <t xml:space="preserve">Tel. 21 792 13 72     Fax 21 115 50 50 </t>
  </si>
  <si>
    <r>
      <t xml:space="preserve">R. </t>
    </r>
    <r>
      <rPr>
        <sz val="8"/>
        <color indexed="63"/>
        <rFont val="Arial"/>
        <family val="2"/>
      </rPr>
      <t>Ativ. artíst., de espet. desp.e recr.</t>
    </r>
  </si>
  <si>
    <r>
      <t>4.º trimestre</t>
    </r>
    <r>
      <rPr>
        <sz val="8"/>
        <color indexed="63"/>
        <rFont val="Arial"/>
        <family val="2"/>
      </rPr>
      <t xml:space="preserve"> </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</si>
  <si>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</si>
  <si>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</si>
  <si>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</si>
  <si>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</si>
  <si>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</si>
  <si>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</si>
  <si>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</si>
  <si>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</si>
  <si>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</si>
  <si>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</si>
  <si>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</si>
  <si>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</si>
  <si>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</si>
  <si>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eficácia média ponderada </t>
    </r>
    <r>
      <rPr>
        <sz val="6"/>
        <color theme="3"/>
        <rFont val="Arial"/>
        <family val="2"/>
      </rPr>
      <t>(meses)</t>
    </r>
  </si>
  <si>
    <r>
      <t xml:space="preserve">variação média anualizada </t>
    </r>
    <r>
      <rPr>
        <sz val="7"/>
        <color theme="3"/>
        <rFont val="Arial"/>
        <family val="2"/>
      </rPr>
      <t>(%)</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</si>
  <si>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</si>
  <si>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</si>
  <si>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</si>
  <si>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</si>
  <si>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</si>
  <si>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</si>
  <si>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</si>
  <si>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</si>
  <si>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</si>
  <si>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</si>
  <si>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prestações familiares</t>
    </r>
    <r>
      <rPr>
        <b/>
        <vertAlign val="superscript"/>
        <sz val="10"/>
        <rFont val="Arial"/>
        <family val="2"/>
      </rPr>
      <t xml:space="preserve"> (1)</t>
    </r>
  </si>
  <si>
    <r>
      <t>beneficiários com processamento de rendimento social de inserção (RSI)</t>
    </r>
    <r>
      <rPr>
        <b/>
        <vertAlign val="superscript"/>
        <sz val="10"/>
        <rFont val="Arial"/>
        <family val="2"/>
      </rPr>
      <t>(1)</t>
    </r>
  </si>
  <si>
    <t>Boletim Estatístico disponível em:</t>
  </si>
  <si>
    <t>http://www.gee.min-economia.pt/</t>
  </si>
  <si>
    <t>Outras publicações estatísticas do Emprego disponíveis em:</t>
  </si>
  <si>
    <t>e-mail:</t>
  </si>
  <si>
    <t>Mais Informações:</t>
  </si>
  <si>
    <t>Equipa Multidisciplinar Estatísticas do Emprego (EMEE)</t>
  </si>
  <si>
    <t xml:space="preserve">Conceitos  </t>
  </si>
  <si>
    <t xml:space="preserve">  Despedimentos coletivos</t>
  </si>
  <si>
    <t xml:space="preserve">  Desemprego registado - no fim do período </t>
  </si>
  <si>
    <t xml:space="preserve">  Remunerações </t>
  </si>
  <si>
    <t xml:space="preserve">  Conceitos</t>
  </si>
  <si>
    <t xml:space="preserve">População desempregada  </t>
  </si>
  <si>
    <t xml:space="preserve">Formação profissional  </t>
  </si>
  <si>
    <t xml:space="preserve">Desemprego registado, ofertas e colocações - ao longo do período  </t>
  </si>
  <si>
    <t xml:space="preserve">Remunerações  </t>
  </si>
  <si>
    <t xml:space="preserve">Regulamentação coletiva e preços  </t>
  </si>
  <si>
    <t xml:space="preserve"> Informação em destaque - tendências do mercado de trabalho     </t>
  </si>
  <si>
    <t xml:space="preserve">      </t>
  </si>
  <si>
    <t xml:space="preserve"> População com emprego </t>
  </si>
  <si>
    <t>Engenheiro de const. de edif.e de obras de eng.</t>
  </si>
  <si>
    <t>Mais informação em:  http://www.gee.min-economia.pt</t>
  </si>
  <si>
    <t>Desemprego registado</t>
  </si>
  <si>
    <t>Indisponíveis temporariamente</t>
  </si>
  <si>
    <t>… por tipo de subsídio</t>
  </si>
  <si>
    <r>
      <t>beneficiários:</t>
    </r>
    <r>
      <rPr>
        <b/>
        <vertAlign val="superscript"/>
        <sz val="9"/>
        <color theme="3"/>
        <rFont val="Arial"/>
        <family val="2"/>
      </rPr>
      <t xml:space="preserve"> (2)</t>
    </r>
  </si>
  <si>
    <t xml:space="preserve">  Acidentes de trabalho </t>
  </si>
  <si>
    <t>Agric., pr. animal, caça, flor. e pesca</t>
  </si>
  <si>
    <r>
      <t>1.º trimestre</t>
    </r>
    <r>
      <rPr>
        <sz val="8"/>
        <color indexed="63"/>
        <rFont val="Arial"/>
        <family val="2"/>
      </rPr>
      <t/>
    </r>
  </si>
  <si>
    <t>Oper. de máq. de esc., terrap., gruas, guind.e sim.</t>
  </si>
  <si>
    <t>Trab. não qualif.de eng. civil e da const.de edif.</t>
  </si>
  <si>
    <t xml:space="preserve">Segurança Social  </t>
  </si>
  <si>
    <t xml:space="preserve">  Segurança Social</t>
  </si>
  <si>
    <t>outubro
2012</t>
  </si>
  <si>
    <r>
      <t xml:space="preserve">G. </t>
    </r>
    <r>
      <rPr>
        <sz val="8"/>
        <color indexed="63"/>
        <rFont val="Arial"/>
        <family val="2"/>
      </rPr>
      <t>Comércio por grosso e retalho, rep. veíc. autom.</t>
    </r>
  </si>
  <si>
    <t>eficácia
(meses)</t>
  </si>
  <si>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</si>
  <si>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</si>
  <si>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</si>
  <si>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</si>
  <si>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r>
      <t>2.º trimestre</t>
    </r>
    <r>
      <rPr>
        <b/>
        <vertAlign val="superscript"/>
        <sz val="8"/>
        <color indexed="63"/>
        <rFont val="Arial"/>
        <family val="2"/>
      </rPr>
      <t>(2)</t>
    </r>
  </si>
  <si>
    <t>Agric., prod. animal, caça, flor. e pesca</t>
  </si>
  <si>
    <r>
      <t>e-mail:</t>
    </r>
    <r>
      <rPr>
        <sz val="8"/>
        <color indexed="63"/>
        <rFont val="Arial"/>
        <family val="2"/>
      </rPr>
      <t xml:space="preserve"> dados@gee.min-economia.pt/</t>
    </r>
  </si>
  <si>
    <t>dados@gee.min-economia.pt/</t>
  </si>
  <si>
    <t>Mais informação em:  http://www.gee.min-economia.pt/</t>
  </si>
  <si>
    <r>
      <t xml:space="preserve">Letónia </t>
    </r>
    <r>
      <rPr>
        <vertAlign val="superscript"/>
        <sz val="8"/>
        <color indexed="63"/>
        <rFont val="Arial"/>
        <family val="2"/>
      </rPr>
      <t>(1)</t>
    </r>
  </si>
  <si>
    <t>(1) O número de "trabalhadores a despedir" constitui uma intenção; o número de "despedidos", com "revogação por acordo" e  com "outras medidas" constitui o resultado do processo de despedimento coletivo.       (2)  Abril e Maio</t>
  </si>
  <si>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</si>
  <si>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</si>
  <si>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</si>
  <si>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</si>
  <si>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fonte: GEE/ME, Inquérito aos Ganhos.</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</si>
  <si>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</si>
  <si>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</si>
  <si>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</si>
  <si>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</si>
  <si>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</si>
  <si>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</si>
  <si>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</si>
  <si>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</si>
  <si>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</si>
  <si>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</si>
  <si>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</si>
  <si>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</si>
  <si>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D. Elet., gás, vapor, ág. quente/fria, ar frio</t>
  </si>
  <si>
    <t>E. Captação, trat., dist.; san., despoluição</t>
  </si>
  <si>
    <t>F. Construção</t>
  </si>
  <si>
    <t>G. Com. gros. e retalho, rep. veíc. autom.</t>
  </si>
  <si>
    <t>H. Transportes e armazenagem</t>
  </si>
  <si>
    <t>I. Alojamento, restauração e similares</t>
  </si>
  <si>
    <t>J. Ativ. de inform. e de comunicação</t>
  </si>
  <si>
    <t>K. Atividades financeiras e de seguros</t>
  </si>
  <si>
    <t>L. Atividades imobiliárias</t>
  </si>
  <si>
    <t>M. Ativ. consul., científ., técnicas e sim.</t>
  </si>
  <si>
    <t>N. Ativ. administ. e dos serv. de apoio</t>
  </si>
  <si>
    <t>O. Adm. pública e defesa; seg. soc. obrig.</t>
  </si>
  <si>
    <t>P. Educação</t>
  </si>
  <si>
    <t>Q. Ativ. de saúde humana e apoio social</t>
  </si>
  <si>
    <t>R. Ativ. artíst., espet., desp. e recreat.</t>
  </si>
  <si>
    <t>S. Outras atividades de serviços</t>
  </si>
  <si>
    <t>segurança e saúde no trabalho - acções de formação e participantes</t>
  </si>
  <si>
    <t>nota: UL - unidade local (estabelecimento)</t>
  </si>
  <si>
    <t xml:space="preserve">MINISTÉRIO DA ECONOMIA </t>
  </si>
  <si>
    <r>
      <t>DGERT/MSESS</t>
    </r>
    <r>
      <rPr>
        <sz val="8"/>
        <color indexed="63"/>
        <rFont val="Arial"/>
        <family val="2"/>
      </rPr>
      <t xml:space="preserve"> - dados tratados pela Direcção-Geral de Emprego e das Relações de Trabalho.</t>
    </r>
  </si>
  <si>
    <r>
      <t>GEE/ME, Custo da Mão-de-Obra -</t>
    </r>
    <r>
      <rPr>
        <sz val="8"/>
        <color indexed="63"/>
        <rFont val="Arial"/>
        <family val="2"/>
      </rPr>
      <t xml:space="preserve">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</si>
  <si>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 xml:space="preserve">GEE/ME, Inquérito aos Ganhos - </t>
    </r>
    <r>
      <rPr>
        <sz val="8"/>
        <color indexed="63"/>
        <rFont val="Arial"/>
        <family val="2"/>
      </rPr>
      <t xml:space="preserve">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</si>
  <si>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 xml:space="preserve">GEE/ME, Inquérito aos Salários por Profissões na Construção - </t>
    </r>
    <r>
      <rPr>
        <sz val="8"/>
        <color indexed="63"/>
        <rFont val="Arial"/>
        <family val="2"/>
      </rPr>
      <t>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</si>
  <si>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 xml:space="preserve">GEE/ME, Quadros de Pessoal - </t>
    </r>
    <r>
      <rPr>
        <sz val="8"/>
        <color indexed="63"/>
        <rFont val="Arial"/>
        <family val="2"/>
      </rPr>
      <t xml:space="preserve">abrangem todas as entidades com trabalhadores por conta de outrem excetuando a Administração Pública, entidades que empregam trabalhadores rurais não permanentes e trabalhadores domésticos. </t>
    </r>
  </si>
  <si>
    <r>
      <t>IEFP/MSESS,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</si>
  <si>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IEFP/MSESS, Relatório Mensal de Execução Física e Financeira</t>
    </r>
    <r>
      <rPr>
        <sz val="8"/>
        <color indexed="63"/>
        <rFont val="Arial"/>
        <family val="2"/>
      </rPr>
      <t xml:space="preserve"> - disponibiliza os principais indicadores da execução acumulada (física e financeira), dos diversos Programas e Medidas de Emprego e Formação Profissional desenvolvidos pelo IEFP, I.P.</t>
    </r>
  </si>
  <si>
    <r>
      <t>IEFP/MSESS, Estatísticas Mensais</t>
    </r>
    <r>
      <rPr>
        <sz val="8"/>
        <color indexed="63"/>
        <rFont val="Arial"/>
        <family val="2"/>
      </rPr>
      <t xml:space="preserve"> - informação mensal do Mercado de Emprego.</t>
    </r>
  </si>
  <si>
    <r>
      <t xml:space="preserve">II/MSESS, Estatísticas da Segurança Social </t>
    </r>
    <r>
      <rPr>
        <sz val="8"/>
        <color indexed="63"/>
        <rFont val="Arial"/>
        <family val="2"/>
      </rPr>
      <t>- informação de dados estatísticos inerentes ao Sistema de Segurança Social nos seguintes temas: Invalidez, Velhice e Sobrevivência; Prestações Familiares; Rendimento Social de Inserção; Desemprego e Apoio ao Emprego e Doença.</t>
    </r>
  </si>
  <si>
    <t>fonte: DGERT/MSESS.</t>
  </si>
  <si>
    <t xml:space="preserve">fonte:  IEFP/MSESS, Informação Mensal e Estatísticas Mensais. </t>
  </si>
  <si>
    <t>fonte: GEE/ME, Inquérito aos Salários por Profissões na Construção.</t>
  </si>
  <si>
    <t>fonte: DGERT/MSESS, Variação média ponderada intertabelas.</t>
  </si>
  <si>
    <t>fonte:  II/MSESS, Estatísticas da Segurança Social.</t>
  </si>
  <si>
    <t>n.º de ações</t>
  </si>
  <si>
    <t>n.º de 
participantes</t>
  </si>
  <si>
    <t>n.º médio de 
ações por UL</t>
  </si>
  <si>
    <t>n.º médio de participantes por ação</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</si>
  <si>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</si>
  <si>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</si>
  <si>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</si>
  <si>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</si>
  <si>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</si>
  <si>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</si>
  <si>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</si>
  <si>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</si>
  <si>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</si>
  <si>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</si>
  <si>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</si>
  <si>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</si>
  <si>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</si>
  <si>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</si>
  <si>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</si>
  <si>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</si>
  <si>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</si>
  <si>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</si>
  <si>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abril
2013</t>
  </si>
  <si>
    <t>T. Ativ. fam. p. dom. e ativ. pr.fam.p/uso próp.</t>
  </si>
  <si>
    <t>U. Ativ. org. inter. e out. inst. extra-territoriais</t>
  </si>
  <si>
    <t>fonte: GEE/ME, Relatório Único - Segurança e Saúde no Trabalho 2011</t>
  </si>
  <si>
    <t xml:space="preserve">(1) habitualmente designada por salário mínimo nacional.      </t>
  </si>
  <si>
    <t>desemprego UE 28</t>
  </si>
  <si>
    <t xml:space="preserve"> - Dados recolhidos até:</t>
  </si>
  <si>
    <t xml:space="preserve"> - Data de disponibilização: </t>
  </si>
  <si>
    <t>65 e + anos</t>
  </si>
  <si>
    <t xml:space="preserve">                 Informação em destaque - taxa desemprego UE 28</t>
  </si>
  <si>
    <t>taxa de desemprego na União Europeia</t>
  </si>
  <si>
    <t>&lt; 25 anos</t>
  </si>
  <si>
    <t>homens</t>
  </si>
  <si>
    <t>mulheres</t>
  </si>
  <si>
    <t>Estados Unidos</t>
  </si>
  <si>
    <r>
      <t xml:space="preserve">fonte:  GEE/ME, Quadros de Pessoal.               </t>
    </r>
    <r>
      <rPr>
        <b/>
        <sz val="7"/>
        <color theme="7"/>
        <rFont val="Arial"/>
        <family val="2"/>
      </rPr>
      <t xml:space="preserve"> </t>
    </r>
    <r>
      <rPr>
        <sz val="8"/>
        <color theme="7"/>
        <rFont val="Arial"/>
        <family val="2"/>
      </rPr>
      <t>Mais informação em:  http://www.gee.min-economia.pt</t>
    </r>
  </si>
  <si>
    <t>:</t>
  </si>
  <si>
    <t>Janeiro 2014</t>
  </si>
  <si>
    <t>acidentes de trabalho  - actividade económica e nacionalidade</t>
  </si>
  <si>
    <t>A. Agric., p.anim., caça, flor.e pesca</t>
  </si>
  <si>
    <t>10 - Indústrias alimentares</t>
  </si>
  <si>
    <t>11 - Indústria das bebidas</t>
  </si>
  <si>
    <t>12 - Indústria do tabaco</t>
  </si>
  <si>
    <t>13 - Fabricação de têxteis</t>
  </si>
  <si>
    <t>14 - Indústria do vestuário</t>
  </si>
  <si>
    <t>15 - Ind. do couro e dos produtos do couro</t>
  </si>
  <si>
    <t>17 - Fab. pasta, de pap., cartão e seus artigos</t>
  </si>
  <si>
    <t>18 - Impres. e reprod. de suportes gravados</t>
  </si>
  <si>
    <t>21 - Fab. produtos farmac. base e prep. farm.</t>
  </si>
  <si>
    <t>22 - Fabricação de art. de bor. e de mat.plást.</t>
  </si>
  <si>
    <t>24 - Indústrias metalúrgicas de base</t>
  </si>
  <si>
    <t>25 - Fab. prod. met., exc. máq.e equipamento</t>
  </si>
  <si>
    <t>26 - Fab. equip.inf., p/com. e eletrón.e ópticos</t>
  </si>
  <si>
    <t>27 - Fabricação de equipamento elétrico</t>
  </si>
  <si>
    <t>30 - Fabricação outro equip. de transporte</t>
  </si>
  <si>
    <t>31 - Fabricação de mobiliário e de colchões</t>
  </si>
  <si>
    <t>32 - Outras indústrias transformadoras</t>
  </si>
  <si>
    <t>33 - Repar., manut. e inst. máq. e equip.</t>
  </si>
  <si>
    <t>D. Elet., gás, vapor, água e ar frio</t>
  </si>
  <si>
    <t>E. Capt., tratam., dist.; san., despoluição</t>
  </si>
  <si>
    <t>E. Capt.,trat.,dist.; san.,despoluição</t>
  </si>
  <si>
    <t>G. Comércio gros.e ret., repar v.aut.</t>
  </si>
  <si>
    <t>I. Alojamento, restauração e sim.</t>
  </si>
  <si>
    <t>J. Ativid. de inform.e de comunicação</t>
  </si>
  <si>
    <t>J. Ativid. de infor.e de comunicação</t>
  </si>
  <si>
    <t>K. Ativ. financeiras e de seguros</t>
  </si>
  <si>
    <t>M. Ativ. consult., cient., técn. e sim.</t>
  </si>
  <si>
    <t>N. Ativid. admin. e dos serviços de apoio</t>
  </si>
  <si>
    <t>N. Ativ. admin. e serviços de apoio</t>
  </si>
  <si>
    <t>O. Ad. públ. e defesa; s.social obrig.</t>
  </si>
  <si>
    <t>Q. Ativ.de saúde humana e apoio social</t>
  </si>
  <si>
    <t>Q. Ativ.saúde humana e ap. social</t>
  </si>
  <si>
    <t>R. Ativ. Artíst., espet.,desp. e recreativas</t>
  </si>
  <si>
    <t>R. Ativ. artíst., esp.,desp. e recreat.</t>
  </si>
  <si>
    <t>T. Famílias com empregados domésticos</t>
  </si>
  <si>
    <t>T. Famílias com empr. domésticos</t>
  </si>
  <si>
    <t>U. Org. internacionais e out. inst. ext-ter.</t>
  </si>
  <si>
    <t>U. Org. internac. e out. inst. ext-ter.</t>
  </si>
  <si>
    <t>Ignorado</t>
  </si>
  <si>
    <t>acidentes de trabalho  - grupo etário e nacionalidade</t>
  </si>
  <si>
    <t>Menos de 18 anos</t>
  </si>
  <si>
    <t>18 a 24 anos</t>
  </si>
  <si>
    <t>.</t>
  </si>
  <si>
    <t>25 a 34 anos</t>
  </si>
  <si>
    <t>35 a 44 anos</t>
  </si>
  <si>
    <t>45 a 54 anos</t>
  </si>
  <si>
    <t>55 a 64 anos</t>
  </si>
  <si>
    <r>
      <t xml:space="preserve">nota: </t>
    </r>
    <r>
      <rPr>
        <sz val="7"/>
        <color indexed="63"/>
        <rFont val="Arial"/>
        <family val="2"/>
      </rPr>
      <t>os dados apresentados não incluem acidentes de trajecto.</t>
    </r>
  </si>
  <si>
    <t>fonte: GEE/ME, Acidentes de Trabalho</t>
  </si>
  <si>
    <t>Mais informação em:  http://www.gep.mtss.gov.pt/estatistica/acidentes/index.php</t>
  </si>
  <si>
    <t>estrutura empresarial - indicadores globais</t>
  </si>
  <si>
    <t>empresas</t>
  </si>
  <si>
    <t>estabelecimentos</t>
  </si>
  <si>
    <r>
      <t xml:space="preserve">pessoas ao serviço </t>
    </r>
    <r>
      <rPr>
        <b/>
        <vertAlign val="superscript"/>
        <sz val="7"/>
        <color theme="3"/>
        <rFont val="Arial"/>
        <family val="2"/>
      </rPr>
      <t>(1)</t>
    </r>
  </si>
  <si>
    <r>
      <t xml:space="preserve">trab. por conta de outrem </t>
    </r>
    <r>
      <rPr>
        <vertAlign val="superscript"/>
        <sz val="7"/>
        <color theme="3"/>
        <rFont val="Arial"/>
        <family val="2"/>
      </rPr>
      <t>(1)</t>
    </r>
  </si>
  <si>
    <r>
      <t>remuneração mensal base</t>
    </r>
    <r>
      <rPr>
        <sz val="7"/>
        <color theme="3"/>
        <rFont val="Arial"/>
        <family val="2"/>
      </rPr>
      <t xml:space="preserve"> (euros)</t>
    </r>
    <r>
      <rPr>
        <vertAlign val="superscript"/>
        <sz val="7"/>
        <color theme="3"/>
        <rFont val="Arial"/>
        <family val="2"/>
      </rPr>
      <t>(2)</t>
    </r>
  </si>
  <si>
    <t xml:space="preserve">média </t>
  </si>
  <si>
    <t>mediana</t>
  </si>
  <si>
    <r>
      <t>ganho mensal</t>
    </r>
    <r>
      <rPr>
        <sz val="7"/>
        <color theme="3"/>
        <rFont val="Arial"/>
        <family val="2"/>
      </rPr>
      <t xml:space="preserve"> (euros)</t>
    </r>
    <r>
      <rPr>
        <vertAlign val="superscript"/>
        <sz val="7"/>
        <color theme="3"/>
        <rFont val="Arial"/>
        <family val="2"/>
      </rPr>
      <t>(2)</t>
    </r>
  </si>
  <si>
    <t>médio</t>
  </si>
  <si>
    <t>mediano</t>
  </si>
  <si>
    <r>
      <t>estrutura empresarial - actividade económica</t>
    </r>
    <r>
      <rPr>
        <sz val="7"/>
        <rFont val="Arial"/>
        <family val="2"/>
      </rPr>
      <t xml:space="preserve"> (CAE  Rev.3)</t>
    </r>
  </si>
  <si>
    <r>
      <t>pessoas ao serviço</t>
    </r>
    <r>
      <rPr>
        <b/>
        <vertAlign val="superscript"/>
        <sz val="8"/>
        <color indexed="63"/>
        <rFont val="Arial"/>
        <family val="2"/>
      </rPr>
      <t xml:space="preserve"> (1)</t>
    </r>
  </si>
  <si>
    <r>
      <t>trabalhadores por conta de outrem</t>
    </r>
    <r>
      <rPr>
        <b/>
        <vertAlign val="superscript"/>
        <sz val="8"/>
        <color indexed="63"/>
        <rFont val="Arial"/>
        <family val="2"/>
      </rPr>
      <t xml:space="preserve"> (1)</t>
    </r>
  </si>
  <si>
    <t>B. Indústrias extractivas</t>
  </si>
  <si>
    <t>15 - Indústria do couro e dos produtos do couro</t>
  </si>
  <si>
    <t>16 - Ind. madeira e cort. exc.mob.; fab.cest. e espart.</t>
  </si>
  <si>
    <t>17 - Fabr. de pasta, de papel, cartão e seus artigos</t>
  </si>
  <si>
    <t>18 - Impressão e reprodução de suportes gravados</t>
  </si>
  <si>
    <t>19 - Fab. coque, prod. petr. refinados e agl. comb.</t>
  </si>
  <si>
    <t>20 - Fabr. prod. quím. e fib. sintéticas ou artificiais</t>
  </si>
  <si>
    <t>21 - Fab. prod. farmac. de base e prep. farmac.</t>
  </si>
  <si>
    <t>22 - Fabr. de art. de borracha e de mat. plásticas</t>
  </si>
  <si>
    <t>23 - Fabr. de outros prod. minerais não metálicos</t>
  </si>
  <si>
    <t>25 - Fab. prod. metálicos, exc. máquinas e equip.</t>
  </si>
  <si>
    <t>26 - Fab. equip. inform., p/com. electr. e ópticos</t>
  </si>
  <si>
    <t>27 - Fabricação de equipamento eléctrico</t>
  </si>
  <si>
    <t>28 - Fabricação de máquinas e de equip., n.e.</t>
  </si>
  <si>
    <t>29 - Fab. veíc .autom., reboq., semi-reboq. e comp.</t>
  </si>
  <si>
    <t>30 - Fabricação de outro equip. de transporte</t>
  </si>
  <si>
    <t>33 - Reparação, manut. e instal. máq. e equip.</t>
  </si>
  <si>
    <t>D. Elect., gás, vapor, ág. quente/fria, ar frio</t>
  </si>
  <si>
    <t>45 - Com. manut. e rep. veíc. autom. e motociclos</t>
  </si>
  <si>
    <t>46 - Com. por grosso exc. veic. aut. e motociclos</t>
  </si>
  <si>
    <t>47 - Com. a retalho, exc. veíc. autom. e motociclos</t>
  </si>
  <si>
    <t>J. Activ. de inform. e de comunicação</t>
  </si>
  <si>
    <t>K. Actividades financeiras e de seguros</t>
  </si>
  <si>
    <t>64 - Activ. serv. financ., exc. seguros e f. pensões</t>
  </si>
  <si>
    <t>65 - Seg., resseg. e f. pensões, exc. seg. soc. obrig.</t>
  </si>
  <si>
    <t>66 - Activ. aux. de serv. financeiros e dos seguros</t>
  </si>
  <si>
    <t>L. Actividades imobiliárias</t>
  </si>
  <si>
    <t>M. Activ. consul., científ., técnicas e sim.</t>
  </si>
  <si>
    <t>N. Activ. administ. e dos serv. de apoio</t>
  </si>
  <si>
    <t>Q. Activ. de saúde humana e apoio social</t>
  </si>
  <si>
    <t>R. Activ. artíst., espect., desp. e recreat.</t>
  </si>
  <si>
    <t>S. Outras actividades de serviços</t>
  </si>
  <si>
    <t>U. Activ. org. intern. e out.inst.extra-territ.</t>
  </si>
  <si>
    <t>(1) nos estabelecimentos.</t>
  </si>
  <si>
    <t>(2) dos trabalhadores por conta de outrem a tempo completo, que auferiram remuneração completa no período de referência (outubro).</t>
  </si>
  <si>
    <r>
      <t>taxa de atividade (%)</t>
    </r>
    <r>
      <rPr>
        <sz val="8"/>
        <color indexed="17"/>
        <rFont val="Arial"/>
        <family val="2"/>
      </rPr>
      <t xml:space="preserve"> </t>
    </r>
    <r>
      <rPr>
        <vertAlign val="superscript"/>
        <sz val="8"/>
        <color indexed="17"/>
        <rFont val="Arial"/>
        <family val="2"/>
      </rPr>
      <t>(1)</t>
    </r>
  </si>
  <si>
    <t>população total - grupo etário e sexo</t>
  </si>
  <si>
    <t>25 - 34 anos</t>
  </si>
  <si>
    <t>35 - 44 anos</t>
  </si>
  <si>
    <t>45 - 64 anos</t>
  </si>
  <si>
    <t>população com emprego - grupo etário e sexo</t>
  </si>
  <si>
    <r>
      <t>65 e + anos</t>
    </r>
    <r>
      <rPr>
        <b/>
        <vertAlign val="superscript"/>
        <sz val="8"/>
        <color indexed="63"/>
        <rFont val="Arial"/>
        <family val="2"/>
      </rPr>
      <t xml:space="preserve"> </t>
    </r>
  </si>
  <si>
    <t>população desempregada - grupo etário e sexo</t>
  </si>
  <si>
    <t>G. Comércio gros.e ret., repar. veíc. aut.</t>
  </si>
  <si>
    <t>16 - Ind.mad. cort. exc.mob.;fab.cest. e esp.</t>
  </si>
  <si>
    <t>19 - Fab. coque, prod.petr.refin. e agl. comb.</t>
  </si>
  <si>
    <t>23 - Fab. outros prod. minerais não met.</t>
  </si>
  <si>
    <t>28 - Fab. máquinas e de equipamentos, n.e.</t>
  </si>
  <si>
    <t>20 - Fabric. prod. quím.e fibras sint. ou artific.</t>
  </si>
  <si>
    <t>O. Adm. públ. e defesa; seg. social obrig.</t>
  </si>
  <si>
    <t>M. Ativ. consulto., cient., técn. e simil.</t>
  </si>
  <si>
    <t>portuguesa</t>
  </si>
  <si>
    <t>estrangeira</t>
  </si>
  <si>
    <t>ignorada</t>
  </si>
  <si>
    <t>mortais</t>
  </si>
  <si>
    <t>29 - Fab.veíc.autom.,reb.,semi-reboq. e comp.</t>
  </si>
  <si>
    <t>n.d.</t>
  </si>
  <si>
    <t>nota: Estónia, Grécia e Reino Unido - novembro de 2013; Letónia e Hungria - dezembro de 2013; Estónia ,Grécia e Reino Unido (&lt; 25 anos) - novembro de 2013;  Chipre, Croácia, Eslovénia, Hungria  e Letónia (&lt; 25 anos) - dezembro de 2013 .
: valor não disponível.</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</si>
  <si>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</si>
  <si>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</si>
  <si>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2013</t>
  </si>
  <si>
    <t>2014</t>
  </si>
  <si>
    <t>52-Vendedores</t>
  </si>
  <si>
    <t>93-Trab.n/qual. i.ext.,const.,i.transf. e transp.</t>
  </si>
  <si>
    <t>71-Trab.qualif.constr. e sim., exc.electric.</t>
  </si>
  <si>
    <t>91-Trabalhadores de limpeza</t>
  </si>
  <si>
    <t xml:space="preserve">41-Emp. escrit., secret.e oper. proc. dados </t>
  </si>
  <si>
    <t>81-Operad. instalações fixas e máquinas</t>
  </si>
  <si>
    <t>51-Trab. serviços pessoais</t>
  </si>
  <si>
    <t>94-Assist. preparação de refeições</t>
  </si>
  <si>
    <t>Saneamento básico</t>
  </si>
  <si>
    <t>Serviços culturais</t>
  </si>
  <si>
    <t>Serviços financeiros</t>
  </si>
  <si>
    <t>Rendas efetivas pagas por inquilinos</t>
  </si>
  <si>
    <t>Eletricidade</t>
  </si>
  <si>
    <t>Transportes aéreos de passageiros</t>
  </si>
  <si>
    <t>Artigos de vestuário</t>
  </si>
  <si>
    <t>Calçado</t>
  </si>
  <si>
    <t>Outros artigos e acessórios de vestuário</t>
  </si>
  <si>
    <t>Equipamento telefónico e de telecópia</t>
  </si>
  <si>
    <t>janeiro  de 2014</t>
  </si>
  <si>
    <t>fonte:  Eurostat, dados extraídos em 28-02-2014.</t>
  </si>
  <si>
    <t>2012</t>
  </si>
  <si>
    <t>4.º trimestre</t>
  </si>
  <si>
    <t>1.º trimestre</t>
  </si>
  <si>
    <t>2.º trimestre</t>
  </si>
  <si>
    <t>3.º trimestre</t>
  </si>
  <si>
    <t>nota: página actualizada em 4/março/2014.</t>
  </si>
  <si>
    <t>notas: dados sujeitos a atualizações; situação da base de dados em 1/fevereiro/2014</t>
  </si>
  <si>
    <t xml:space="preserve">         … em janeiro 2014</t>
  </si>
  <si>
    <t>nota: dados sujeitos a atualizações; situação da base de dados em 1/fevereiro/2014</t>
  </si>
  <si>
    <t>notas: dados sujeitos a atualizações; situação da base de dados 1/fevereiro/2014</t>
  </si>
  <si>
    <t>notas: dados sujeitos a atualizações; situação da base de dados a 31/janeiro/2014</t>
  </si>
  <si>
    <t>(1) a informação de caráter qualitativo tem por fonte os Inquéritos Qualitativos de Conjuntura às Empresas (Indústria Transformadora, Construção e Obras Públicas e Serviços) e aos Consumidores, do INE.     (2) vcs - valores corrigidos da sazonalidade.      (3) Continente.    (4) valor actualizado em 4/março/2014.</t>
  </si>
  <si>
    <t>(4)</t>
  </si>
</sst>
</file>

<file path=xl/styles.xml><?xml version="1.0" encoding="utf-8"?>
<styleSheet xmlns="http://schemas.openxmlformats.org/spreadsheetml/2006/main">
  <numFmts count="16">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0.0_);&quot;(&quot;#,##0.0&quot;)&quot;;&quot;-&quot;_)"/>
    <numFmt numFmtId="175" formatCode="0.000"/>
    <numFmt numFmtId="176" formatCode="[$-F800]dddd\,\ mmmm\ dd\,\ yyyy"/>
    <numFmt numFmtId="177" formatCode="#,##0;#,##0;\-"/>
  </numFmts>
  <fonts count="140">
    <font>
      <sz val="10"/>
      <name val="Arial"/>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sz val="10"/>
      <color indexed="10"/>
      <name val="Arial"/>
      <family val="2"/>
    </font>
    <font>
      <b/>
      <sz val="8"/>
      <color indexed="10"/>
      <name val="Arial"/>
      <family val="2"/>
    </font>
    <font>
      <sz val="8"/>
      <color indexed="10"/>
      <name val="Arial"/>
      <family val="2"/>
    </font>
    <font>
      <b/>
      <sz val="10"/>
      <color indexed="13"/>
      <name val="Arial"/>
      <family val="2"/>
    </font>
    <font>
      <sz val="7"/>
      <color indexed="23"/>
      <name val="Arial"/>
      <family val="2"/>
    </font>
    <font>
      <b/>
      <sz val="10"/>
      <color indexed="60"/>
      <name val="Arial"/>
      <family val="2"/>
    </font>
    <font>
      <sz val="10"/>
      <color indexed="13"/>
      <name val="Arial"/>
      <family val="2"/>
    </font>
    <font>
      <b/>
      <sz val="7.5"/>
      <color indexed="16"/>
      <name val="Arial"/>
      <family val="2"/>
    </font>
    <font>
      <sz val="10"/>
      <name val="Arial"/>
      <family val="2"/>
    </font>
    <font>
      <sz val="10"/>
      <color rgb="FF3D3D3D"/>
      <name val="Verdana"/>
      <family val="2"/>
    </font>
    <font>
      <b/>
      <u/>
      <sz val="7"/>
      <color rgb="FF003368"/>
      <name val="Verdana"/>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b/>
      <sz val="7"/>
      <color indexed="20"/>
      <name val="Arial"/>
      <family val="2"/>
    </font>
    <font>
      <vertAlign val="superscript"/>
      <sz val="6"/>
      <color indexed="63"/>
      <name val="Arial"/>
      <family val="2"/>
    </font>
    <font>
      <b/>
      <sz val="9"/>
      <color indexed="20"/>
      <name val="Arial"/>
      <family val="2"/>
    </font>
    <font>
      <sz val="10"/>
      <color indexed="20"/>
      <name val="Arial"/>
      <family val="2"/>
    </font>
    <font>
      <sz val="8"/>
      <color indexed="9"/>
      <name val="Arial"/>
      <family val="2"/>
    </font>
    <font>
      <b/>
      <sz val="10"/>
      <color indexed="20"/>
      <name val="Arial"/>
      <family val="2"/>
    </font>
    <font>
      <b/>
      <sz val="8"/>
      <color rgb="FF333333"/>
      <name val="Arial"/>
      <family val="2"/>
    </font>
    <font>
      <b/>
      <sz val="7"/>
      <color rgb="FF333333"/>
      <name val="Arial"/>
      <family val="2"/>
    </font>
    <font>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indexed="8"/>
      <name val="Arial"/>
      <family val="2"/>
    </font>
    <font>
      <sz val="10"/>
      <color rgb="FF008000"/>
      <name val="Arial"/>
      <family val="2"/>
    </font>
    <font>
      <sz val="9"/>
      <color rgb="FF008000"/>
      <name val="Arial"/>
      <family val="2"/>
    </font>
    <font>
      <vertAlign val="superscript"/>
      <sz val="7.5"/>
      <color indexed="63"/>
      <name val="Arial"/>
      <family val="2"/>
    </font>
    <font>
      <b/>
      <sz val="10"/>
      <color indexed="12"/>
      <name val="Arial"/>
      <family val="2"/>
    </font>
    <font>
      <sz val="8"/>
      <color rgb="FFFF0000"/>
      <name val="Arial"/>
      <family val="2"/>
    </font>
    <font>
      <sz val="7"/>
      <color rgb="FFFF0000"/>
      <name val="Arial"/>
      <family val="2"/>
    </font>
    <font>
      <b/>
      <sz val="10"/>
      <color indexed="8"/>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sz val="10"/>
      <color theme="5"/>
      <name val="Arial"/>
      <family val="2"/>
    </font>
    <font>
      <b/>
      <sz val="7"/>
      <color theme="3"/>
      <name val="Arial"/>
      <family val="2"/>
    </font>
    <font>
      <sz val="7.5"/>
      <color theme="3"/>
      <name val="Arial"/>
      <family val="2"/>
    </font>
    <font>
      <sz val="7"/>
      <color theme="3"/>
      <name val="Arial"/>
      <family val="2"/>
    </font>
    <font>
      <sz val="8"/>
      <color theme="6"/>
      <name val="Arial"/>
      <family val="2"/>
    </font>
    <font>
      <sz val="8"/>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b/>
      <sz val="7"/>
      <color theme="7"/>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u/>
      <sz val="10"/>
      <color theme="5"/>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sz val="8"/>
      <color theme="1"/>
      <name val="Arial"/>
      <family val="2"/>
    </font>
    <font>
      <sz val="10"/>
      <color theme="4"/>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8"/>
      <color rgb="FF1F497D"/>
      <name val="Arial"/>
      <family val="2"/>
    </font>
    <font>
      <sz val="8"/>
      <color rgb="FF008000"/>
      <name val="Arial"/>
      <family val="2"/>
    </font>
    <font>
      <b/>
      <sz val="9"/>
      <color theme="7"/>
      <name val="Arial"/>
      <family val="2"/>
    </font>
    <font>
      <sz val="8"/>
      <color rgb="FFCC0000"/>
      <name val="Arial"/>
      <family val="2"/>
    </font>
    <font>
      <sz val="7"/>
      <color indexed="20"/>
      <name val="Arial"/>
      <family val="2"/>
    </font>
    <font>
      <b/>
      <vertAlign val="superscript"/>
      <sz val="7"/>
      <color theme="3"/>
      <name val="Arial"/>
      <family val="2"/>
    </font>
    <font>
      <vertAlign val="superscript"/>
      <sz val="7"/>
      <color theme="3"/>
      <name val="Arial"/>
      <family val="2"/>
    </font>
    <font>
      <vertAlign val="superscript"/>
      <sz val="8"/>
      <color indexed="17"/>
      <name val="Arial"/>
      <family val="2"/>
    </font>
    <font>
      <b/>
      <sz val="8"/>
      <color theme="7"/>
      <name val="Arial"/>
      <family val="2"/>
    </font>
    <font>
      <sz val="10"/>
      <color rgb="FFFF0000"/>
      <name val="Arial"/>
      <family val="2"/>
    </font>
    <font>
      <vertAlign val="superscript"/>
      <sz val="6"/>
      <color theme="3"/>
      <name val="Arial"/>
      <family val="2"/>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solid">
        <fgColor indexed="65"/>
        <bgColor indexed="64"/>
      </patternFill>
    </fill>
    <fill>
      <patternFill patternType="solid">
        <fgColor indexed="9"/>
        <bgColor indexed="8"/>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s>
  <borders count="74">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top style="medium">
        <color theme="6"/>
      </top>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dashed">
        <color indexed="22"/>
      </left>
      <right/>
      <top/>
      <bottom/>
      <diagonal/>
    </border>
    <border>
      <left/>
      <right style="dashed">
        <color indexed="22"/>
      </right>
      <top/>
      <bottom/>
      <diagonal/>
    </border>
    <border>
      <left style="dashed">
        <color theme="0" tint="-0.24994659260841701"/>
      </left>
      <right/>
      <top/>
      <bottom style="thin">
        <color indexed="22"/>
      </bottom>
      <diagonal/>
    </border>
    <border>
      <left style="dashed">
        <color indexed="22"/>
      </left>
      <right/>
      <top/>
      <bottom style="thin">
        <color indexed="22"/>
      </bottom>
      <diagonal/>
    </border>
    <border>
      <left/>
      <right style="dashed">
        <color indexed="22"/>
      </right>
      <top/>
      <bottom style="thin">
        <color indexed="22"/>
      </bottom>
      <diagonal/>
    </border>
    <border>
      <left/>
      <right/>
      <top/>
      <bottom style="thin">
        <color theme="0" tint="-0.24994659260841701"/>
      </bottom>
      <diagonal/>
    </border>
    <border>
      <left style="medium">
        <color theme="3"/>
      </left>
      <right/>
      <top/>
      <bottom/>
      <diagonal/>
    </border>
    <border>
      <left style="medium">
        <color theme="5"/>
      </left>
      <right/>
      <top/>
      <bottom/>
      <diagonal/>
    </border>
    <border>
      <left style="thin">
        <color theme="7"/>
      </left>
      <right/>
      <top style="thin">
        <color theme="7"/>
      </top>
      <bottom/>
      <diagonal/>
    </border>
    <border>
      <left/>
      <right style="thin">
        <color theme="7"/>
      </right>
      <top style="thin">
        <color theme="7"/>
      </top>
      <bottom/>
      <diagonal/>
    </border>
    <border>
      <left/>
      <right/>
      <top style="thin">
        <color theme="0" tint="-0.14996795556505021"/>
      </top>
      <bottom style="thin">
        <color theme="0" tint="-0.14996795556505021"/>
      </bottom>
      <diagonal/>
    </border>
    <border>
      <left style="thin">
        <color theme="7"/>
      </left>
      <right/>
      <top/>
      <bottom style="thin">
        <color theme="7"/>
      </bottom>
      <diagonal/>
    </border>
    <border>
      <left/>
      <right style="thin">
        <color theme="7"/>
      </right>
      <top/>
      <bottom style="thin">
        <color theme="7"/>
      </bottom>
      <diagonal/>
    </border>
    <border>
      <left/>
      <right/>
      <top style="thin">
        <color theme="7"/>
      </top>
      <bottom/>
      <diagonal/>
    </border>
  </borders>
  <cellStyleXfs count="122">
    <xf numFmtId="0" fontId="0" fillId="0" borderId="0" applyProtection="0"/>
    <xf numFmtId="0" fontId="26"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0" borderId="1" applyNumberFormat="0" applyFill="0" applyAlignment="0" applyProtection="0"/>
    <xf numFmtId="0" fontId="2" fillId="0" borderId="2" applyNumberFormat="0" applyFill="0" applyAlignment="0" applyProtection="0"/>
    <xf numFmtId="0" fontId="2" fillId="0" borderId="3" applyNumberFormat="0" applyFill="0" applyAlignment="0" applyProtection="0"/>
    <xf numFmtId="0" fontId="2" fillId="0" borderId="0" applyNumberFormat="0" applyFill="0" applyBorder="0" applyAlignment="0" applyProtection="0"/>
    <xf numFmtId="0" fontId="2" fillId="16" borderId="4" applyNumberFormat="0" applyAlignment="0" applyProtection="0"/>
    <xf numFmtId="0" fontId="2" fillId="0" borderId="5" applyNumberFormat="0" applyFill="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20" borderId="0" applyNumberFormat="0" applyBorder="0" applyAlignment="0" applyProtection="0"/>
    <xf numFmtId="0" fontId="2" fillId="4" borderId="0" applyNumberFormat="0" applyBorder="0" applyAlignment="0" applyProtection="0"/>
    <xf numFmtId="0" fontId="2" fillId="7" borderId="4" applyNumberFormat="0" applyAlignment="0" applyProtection="0"/>
    <xf numFmtId="44" fontId="2" fillId="0" borderId="0" applyFont="0" applyFill="0" applyBorder="0" applyAlignment="0" applyProtection="0"/>
    <xf numFmtId="0" fontId="2" fillId="3" borderId="0" applyNumberFormat="0" applyBorder="0" applyAlignment="0" applyProtection="0"/>
    <xf numFmtId="0" fontId="2" fillId="21" borderId="0" applyNumberFormat="0" applyBorder="0" applyAlignment="0" applyProtection="0"/>
    <xf numFmtId="0" fontId="42" fillId="0" borderId="0"/>
    <xf numFmtId="0" fontId="26" fillId="0" borderId="0"/>
    <xf numFmtId="0" fontId="26" fillId="0" borderId="0" applyProtection="0"/>
    <xf numFmtId="0" fontId="2" fillId="0" borderId="0"/>
    <xf numFmtId="0" fontId="2" fillId="22" borderId="6" applyNumberFormat="0" applyFont="0" applyAlignment="0" applyProtection="0"/>
    <xf numFmtId="0" fontId="2" fillId="16" borderId="7" applyNumberFormat="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8" applyNumberFormat="0" applyFill="0" applyAlignment="0" applyProtection="0"/>
    <xf numFmtId="0" fontId="2" fillId="23" borderId="9" applyNumberFormat="0" applyAlignment="0" applyProtection="0"/>
    <xf numFmtId="43" fontId="26"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47" fillId="0" borderId="0" applyFont="0" applyFill="0" applyBorder="0" applyAlignment="0" applyProtection="0"/>
    <xf numFmtId="0" fontId="2" fillId="0" borderId="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applyProtection="0"/>
    <xf numFmtId="0" fontId="2" fillId="0" borderId="0"/>
    <xf numFmtId="0" fontId="2" fillId="0" borderId="0"/>
    <xf numFmtId="0" fontId="2" fillId="0" borderId="0"/>
    <xf numFmtId="0" fontId="2" fillId="0" borderId="0"/>
    <xf numFmtId="0" fontId="84" fillId="0" borderId="0"/>
    <xf numFmtId="0" fontId="111" fillId="0" borderId="0" applyNumberFormat="0" applyFill="0" applyBorder="0" applyAlignment="0" applyProtection="0">
      <alignment vertical="top"/>
      <protection locked="0"/>
    </xf>
    <xf numFmtId="0" fontId="1" fillId="0" borderId="0"/>
    <xf numFmtId="0" fontId="2" fillId="0" borderId="0" applyProtection="0"/>
    <xf numFmtId="0" fontId="2" fillId="0" borderId="0"/>
    <xf numFmtId="0" fontId="2" fillId="0" borderId="0"/>
    <xf numFmtId="0" fontId="2" fillId="0" borderId="0"/>
    <xf numFmtId="0" fontId="121" fillId="0" borderId="56" applyNumberFormat="0" applyBorder="0" applyProtection="0">
      <alignment horizontal="center"/>
    </xf>
    <xf numFmtId="0" fontId="122" fillId="0" borderId="0" applyFill="0" applyBorder="0" applyProtection="0"/>
    <xf numFmtId="0" fontId="121" fillId="44" borderId="57" applyNumberFormat="0" applyBorder="0" applyProtection="0">
      <alignment horizontal="center"/>
    </xf>
    <xf numFmtId="0" fontId="123" fillId="0" borderId="0" applyNumberFormat="0" applyFill="0" applyProtection="0"/>
    <xf numFmtId="0" fontId="121" fillId="0" borderId="0" applyNumberFormat="0" applyFill="0" applyBorder="0" applyProtection="0">
      <alignment horizontal="left"/>
    </xf>
    <xf numFmtId="0" fontId="2"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0" borderId="1" applyNumberFormat="0" applyFill="0" applyAlignment="0" applyProtection="0"/>
    <xf numFmtId="0" fontId="2" fillId="0" borderId="2" applyNumberFormat="0" applyFill="0" applyAlignment="0" applyProtection="0"/>
    <xf numFmtId="0" fontId="2" fillId="0" borderId="3" applyNumberFormat="0" applyFill="0" applyAlignment="0" applyProtection="0"/>
    <xf numFmtId="0" fontId="2" fillId="0" borderId="0" applyNumberFormat="0" applyFill="0" applyBorder="0" applyAlignment="0" applyProtection="0"/>
    <xf numFmtId="0" fontId="2" fillId="16" borderId="4" applyNumberFormat="0" applyAlignment="0" applyProtection="0"/>
    <xf numFmtId="0" fontId="2" fillId="0" borderId="5" applyNumberFormat="0" applyFill="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20" borderId="0" applyNumberFormat="0" applyBorder="0" applyAlignment="0" applyProtection="0"/>
    <xf numFmtId="0" fontId="2" fillId="4" borderId="0" applyNumberFormat="0" applyBorder="0" applyAlignment="0" applyProtection="0"/>
    <xf numFmtId="0" fontId="2" fillId="7" borderId="4" applyNumberFormat="0" applyAlignment="0" applyProtection="0"/>
    <xf numFmtId="0" fontId="2" fillId="3" borderId="0" applyNumberFormat="0" applyBorder="0" applyAlignment="0" applyProtection="0"/>
    <xf numFmtId="0" fontId="2" fillId="21" borderId="0" applyNumberFormat="0" applyBorder="0" applyAlignment="0" applyProtection="0"/>
    <xf numFmtId="0" fontId="2" fillId="22" borderId="6" applyNumberFormat="0" applyFont="0" applyAlignment="0" applyProtection="0"/>
    <xf numFmtId="0" fontId="2" fillId="16" borderId="7" applyNumberFormat="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8" applyNumberFormat="0" applyFill="0" applyAlignment="0" applyProtection="0"/>
    <xf numFmtId="0" fontId="2" fillId="23" borderId="9" applyNumberFormat="0" applyAlignment="0" applyProtection="0"/>
    <xf numFmtId="0" fontId="2" fillId="0" borderId="0"/>
  </cellStyleXfs>
  <cellXfs count="1693">
    <xf numFmtId="0" fontId="0" fillId="0" borderId="0" xfId="0"/>
    <xf numFmtId="0" fontId="0" fillId="0" borderId="0" xfId="0" applyBorder="1"/>
    <xf numFmtId="164" fontId="7" fillId="24" borderId="0" xfId="40" applyNumberFormat="1" applyFont="1" applyFill="1" applyBorder="1" applyAlignment="1">
      <alignment horizontal="center" wrapText="1"/>
    </xf>
    <xf numFmtId="0" fontId="6" fillId="24" borderId="0" xfId="40" quotePrefix="1" applyFont="1" applyFill="1" applyBorder="1" applyAlignment="1">
      <alignment horizontal="left"/>
    </xf>
    <xf numFmtId="0" fontId="0" fillId="25" borderId="0" xfId="0" applyFill="1"/>
    <xf numFmtId="0" fontId="5" fillId="25" borderId="0" xfId="0" applyFont="1" applyFill="1" applyBorder="1"/>
    <xf numFmtId="0" fontId="6" fillId="25" borderId="0" xfId="0" applyFont="1" applyFill="1" applyBorder="1" applyAlignment="1">
      <alignment horizontal="center"/>
    </xf>
    <xf numFmtId="0" fontId="0" fillId="0" borderId="0" xfId="0" applyAlignment="1">
      <alignment horizontal="left"/>
    </xf>
    <xf numFmtId="0" fontId="0" fillId="25" borderId="0" xfId="0" applyFill="1" applyBorder="1"/>
    <xf numFmtId="0" fontId="3" fillId="0" borderId="0" xfId="0" applyFont="1"/>
    <xf numFmtId="0" fontId="7" fillId="25" borderId="0" xfId="0" applyFont="1" applyFill="1" applyBorder="1"/>
    <xf numFmtId="0" fontId="0" fillId="25" borderId="0" xfId="0" applyFill="1" applyAlignment="1">
      <alignment vertical="center"/>
    </xf>
    <xf numFmtId="0" fontId="0" fillId="0" borderId="0" xfId="0" applyAlignment="1">
      <alignment vertical="center"/>
    </xf>
    <xf numFmtId="0" fontId="10" fillId="25" borderId="0" xfId="0" applyFont="1" applyFill="1" applyBorder="1"/>
    <xf numFmtId="0" fontId="11" fillId="25" borderId="0" xfId="0" applyFont="1" applyFill="1" applyBorder="1"/>
    <xf numFmtId="0" fontId="11" fillId="25" borderId="0" xfId="0" applyFont="1" applyFill="1" applyBorder="1" applyAlignment="1">
      <alignment horizontal="center"/>
    </xf>
    <xf numFmtId="164" fontId="12" fillId="24" borderId="0" xfId="40" applyNumberFormat="1" applyFont="1" applyFill="1" applyBorder="1" applyAlignment="1">
      <alignment horizontal="center" wrapText="1"/>
    </xf>
    <xf numFmtId="0" fontId="11" fillId="24" borderId="0" xfId="40" applyFont="1" applyFill="1" applyBorder="1"/>
    <xf numFmtId="0" fontId="12" fillId="25" borderId="0" xfId="0" applyFont="1" applyFill="1" applyBorder="1"/>
    <xf numFmtId="0" fontId="0" fillId="25" borderId="0" xfId="0" applyFill="1" applyBorder="1" applyAlignment="1">
      <alignment vertical="center"/>
    </xf>
    <xf numFmtId="0" fontId="13" fillId="25" borderId="0" xfId="0" applyFont="1" applyFill="1" applyBorder="1"/>
    <xf numFmtId="0" fontId="9" fillId="25" borderId="0" xfId="0" applyFont="1" applyFill="1" applyBorder="1" applyAlignment="1">
      <alignment horizontal="left"/>
    </xf>
    <xf numFmtId="0" fontId="16" fillId="25" borderId="0" xfId="0" applyFont="1" applyFill="1" applyBorder="1" applyAlignment="1">
      <alignment horizontal="right"/>
    </xf>
    <xf numFmtId="164" fontId="18" fillId="25" borderId="0" xfId="0" applyNumberFormat="1" applyFont="1" applyFill="1" applyBorder="1" applyAlignment="1">
      <alignment horizontal="center"/>
    </xf>
    <xf numFmtId="164" fontId="12" fillId="25" borderId="0" xfId="40" applyNumberFormat="1" applyFont="1" applyFill="1" applyBorder="1" applyAlignment="1">
      <alignment horizontal="center" wrapText="1"/>
    </xf>
    <xf numFmtId="0" fontId="21" fillId="0" borderId="0" xfId="0" applyFont="1"/>
    <xf numFmtId="165" fontId="0" fillId="0" borderId="0" xfId="0" applyNumberFormat="1"/>
    <xf numFmtId="0" fontId="0" fillId="0" borderId="0" xfId="0" applyFill="1" applyBorder="1"/>
    <xf numFmtId="0" fontId="13" fillId="0" borderId="0" xfId="0" applyFont="1"/>
    <xf numFmtId="0" fontId="22" fillId="25" borderId="0" xfId="0" applyFont="1" applyFill="1" applyBorder="1" applyAlignment="1">
      <alignment horizontal="left"/>
    </xf>
    <xf numFmtId="0" fontId="16" fillId="25" borderId="0" xfId="0" applyFont="1" applyFill="1" applyBorder="1"/>
    <xf numFmtId="164" fontId="0" fillId="0" borderId="0" xfId="0" applyNumberFormat="1"/>
    <xf numFmtId="0" fontId="3" fillId="25" borderId="0" xfId="0" applyFont="1" applyFill="1" applyBorder="1"/>
    <xf numFmtId="0" fontId="17" fillId="25" borderId="0" xfId="0" applyFont="1" applyFill="1" applyBorder="1"/>
    <xf numFmtId="0" fontId="3" fillId="0" borderId="0" xfId="0" applyFont="1" applyAlignment="1">
      <alignment horizontal="right"/>
    </xf>
    <xf numFmtId="0" fontId="19"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3" fillId="25" borderId="0" xfId="0" applyFont="1" applyFill="1" applyAlignment="1">
      <alignment readingOrder="1"/>
    </xf>
    <xf numFmtId="0" fontId="3" fillId="25" borderId="0" xfId="0" applyFont="1" applyFill="1" applyBorder="1" applyAlignment="1">
      <alignment readingOrder="1"/>
    </xf>
    <xf numFmtId="0" fontId="3" fillId="25" borderId="0" xfId="0" applyFont="1" applyFill="1" applyAlignment="1">
      <alignment readingOrder="2"/>
    </xf>
    <xf numFmtId="0" fontId="3" fillId="0" borderId="0" xfId="0" applyFont="1" applyAlignment="1">
      <alignment readingOrder="2"/>
    </xf>
    <xf numFmtId="0" fontId="12" fillId="25" borderId="0" xfId="0" applyFont="1" applyFill="1" applyBorder="1" applyAlignment="1">
      <alignment horizontal="center" vertical="top" readingOrder="1"/>
    </xf>
    <xf numFmtId="0" fontId="12" fillId="25" borderId="0" xfId="0" applyFont="1" applyFill="1" applyBorder="1" applyAlignment="1">
      <alignment horizontal="right" readingOrder="1"/>
    </xf>
    <xf numFmtId="0" fontId="12" fillId="25" borderId="0" xfId="0" applyFont="1" applyFill="1" applyBorder="1" applyAlignment="1">
      <alignment horizontal="justify" vertical="top" readingOrder="1"/>
    </xf>
    <xf numFmtId="0" fontId="11" fillId="25" borderId="0" xfId="0" applyFont="1" applyFill="1" applyBorder="1" applyAlignment="1">
      <alignment readingOrder="1"/>
    </xf>
    <xf numFmtId="0" fontId="11" fillId="24" borderId="0" xfId="40" applyFont="1" applyFill="1" applyBorder="1" applyAlignment="1">
      <alignment readingOrder="1"/>
    </xf>
    <xf numFmtId="0" fontId="12" fillId="25" borderId="0" xfId="0" applyFont="1" applyFill="1" applyBorder="1" applyAlignment="1">
      <alignment readingOrder="1"/>
    </xf>
    <xf numFmtId="0" fontId="11" fillId="25" borderId="0" xfId="0" applyFont="1" applyFill="1" applyBorder="1" applyAlignment="1">
      <alignment horizontal="center" readingOrder="1"/>
    </xf>
    <xf numFmtId="164" fontId="12" fillId="24" borderId="0" xfId="40" applyNumberFormat="1" applyFont="1" applyFill="1" applyBorder="1" applyAlignment="1">
      <alignment horizontal="center" readingOrder="1"/>
    </xf>
    <xf numFmtId="0" fontId="3" fillId="0" borderId="0" xfId="0" applyFont="1" applyAlignment="1">
      <alignment horizontal="right" readingOrder="2"/>
    </xf>
    <xf numFmtId="0" fontId="29" fillId="25" borderId="0" xfId="0" applyFont="1" applyFill="1" applyBorder="1"/>
    <xf numFmtId="0" fontId="11" fillId="24" borderId="0" xfId="40" applyFont="1" applyFill="1" applyBorder="1" applyAlignment="1">
      <alignment horizontal="left" indent="1"/>
    </xf>
    <xf numFmtId="0" fontId="12" fillId="25" borderId="0" xfId="0" applyFont="1" applyFill="1" applyBorder="1" applyAlignment="1">
      <alignment horizontal="center" vertical="center" readingOrder="1"/>
    </xf>
    <xf numFmtId="0" fontId="12" fillId="25" borderId="0" xfId="0" applyFont="1" applyFill="1" applyBorder="1" applyAlignment="1">
      <alignment vertical="center" readingOrder="1"/>
    </xf>
    <xf numFmtId="0" fontId="12" fillId="25" borderId="0" xfId="0" applyFont="1" applyFill="1" applyBorder="1" applyAlignment="1">
      <alignment horizontal="right" vertical="center" readingOrder="1"/>
    </xf>
    <xf numFmtId="0" fontId="30" fillId="25" borderId="0" xfId="0" applyFont="1" applyFill="1"/>
    <xf numFmtId="0" fontId="30" fillId="25" borderId="0" xfId="0" applyFont="1" applyFill="1" applyBorder="1"/>
    <xf numFmtId="0" fontId="31" fillId="25" borderId="0" xfId="0" applyFont="1" applyFill="1" applyBorder="1" applyAlignment="1">
      <alignment horizontal="left"/>
    </xf>
    <xf numFmtId="0" fontId="30" fillId="0" borderId="0" xfId="0" applyFont="1"/>
    <xf numFmtId="3" fontId="0" fillId="0" borderId="0" xfId="0" applyNumberFormat="1"/>
    <xf numFmtId="165" fontId="13" fillId="0" borderId="0" xfId="0" applyNumberFormat="1" applyFont="1"/>
    <xf numFmtId="3" fontId="33" fillId="25" borderId="0" xfId="0" applyNumberFormat="1" applyFont="1" applyFill="1" applyBorder="1" applyAlignment="1">
      <alignment horizontal="center"/>
    </xf>
    <xf numFmtId="0" fontId="0" fillId="0" borderId="0" xfId="0" applyFill="1" applyBorder="1" applyAlignment="1">
      <alignment vertical="center"/>
    </xf>
    <xf numFmtId="165" fontId="0" fillId="0" borderId="0" xfId="0" applyNumberFormat="1" applyFill="1" applyBorder="1"/>
    <xf numFmtId="3" fontId="0" fillId="0" borderId="0" xfId="0" applyNumberFormat="1" applyFill="1" applyBorder="1"/>
    <xf numFmtId="0" fontId="25" fillId="24" borderId="0" xfId="40" applyFont="1" applyFill="1" applyBorder="1"/>
    <xf numFmtId="0" fontId="0" fillId="0" borderId="0" xfId="0" applyFill="1"/>
    <xf numFmtId="0" fontId="34" fillId="0" borderId="0" xfId="0" applyFont="1" applyAlignment="1">
      <alignment horizontal="center" wrapText="1"/>
    </xf>
    <xf numFmtId="164" fontId="0" fillId="25" borderId="0" xfId="0" applyNumberFormat="1" applyFill="1" applyBorder="1"/>
    <xf numFmtId="0" fontId="33" fillId="25" borderId="0" xfId="0" applyFont="1" applyFill="1" applyBorder="1" applyAlignment="1">
      <alignment horizontal="left"/>
    </xf>
    <xf numFmtId="3" fontId="38" fillId="25" borderId="0" xfId="0" applyNumberFormat="1" applyFont="1" applyFill="1" applyBorder="1" applyAlignment="1">
      <alignment horizontal="center"/>
    </xf>
    <xf numFmtId="3" fontId="33" fillId="25" borderId="0" xfId="0" applyNumberFormat="1" applyFont="1" applyFill="1" applyBorder="1" applyAlignment="1">
      <alignment horizontal="right"/>
    </xf>
    <xf numFmtId="0" fontId="30" fillId="25" borderId="0" xfId="0" applyFont="1" applyFill="1" applyAlignment="1">
      <alignment vertical="center"/>
    </xf>
    <xf numFmtId="0" fontId="33" fillId="25" borderId="0" xfId="0" applyFont="1" applyFill="1" applyBorder="1" applyAlignment="1">
      <alignment horizontal="left" vertical="center"/>
    </xf>
    <xf numFmtId="0" fontId="31" fillId="25" borderId="0" xfId="0" applyFont="1" applyFill="1" applyBorder="1" applyAlignment="1">
      <alignment horizontal="left" vertical="center"/>
    </xf>
    <xf numFmtId="3" fontId="33" fillId="25" borderId="0" xfId="0" applyNumberFormat="1" applyFont="1" applyFill="1" applyBorder="1" applyAlignment="1">
      <alignment horizontal="right" vertical="center"/>
    </xf>
    <xf numFmtId="0" fontId="30" fillId="0" borderId="0" xfId="0" applyFont="1" applyAlignment="1">
      <alignment vertical="center"/>
    </xf>
    <xf numFmtId="3" fontId="12" fillId="25" borderId="0" xfId="0" applyNumberFormat="1" applyFont="1" applyFill="1" applyBorder="1" applyAlignment="1">
      <alignment horizontal="right"/>
    </xf>
    <xf numFmtId="0" fontId="32" fillId="25" borderId="0" xfId="0" applyFont="1" applyFill="1" applyBorder="1"/>
    <xf numFmtId="0" fontId="27" fillId="25" borderId="0" xfId="0" applyFont="1" applyFill="1"/>
    <xf numFmtId="0" fontId="27" fillId="25" borderId="0" xfId="0" applyFont="1" applyFill="1" applyBorder="1"/>
    <xf numFmtId="0" fontId="27" fillId="0" borderId="0" xfId="0" applyFont="1"/>
    <xf numFmtId="3" fontId="16" fillId="25" borderId="0" xfId="0" applyNumberFormat="1" applyFont="1" applyFill="1"/>
    <xf numFmtId="0" fontId="29" fillId="24" borderId="0" xfId="40" applyFont="1" applyFill="1" applyBorder="1" applyAlignment="1">
      <alignment horizontal="left" vertical="center" indent="1"/>
    </xf>
    <xf numFmtId="0" fontId="21" fillId="0" borderId="0" xfId="0" applyFont="1" applyFill="1"/>
    <xf numFmtId="3" fontId="16" fillId="25" borderId="0" xfId="0" applyNumberFormat="1" applyFont="1" applyFill="1" applyBorder="1" applyAlignment="1">
      <alignment horizontal="right"/>
    </xf>
    <xf numFmtId="0" fontId="13" fillId="0" borderId="0" xfId="0" applyFont="1" applyFill="1" applyBorder="1"/>
    <xf numFmtId="0" fontId="13" fillId="25" borderId="0" xfId="0" applyFont="1" applyFill="1" applyBorder="1" applyAlignment="1">
      <alignment vertical="center"/>
    </xf>
    <xf numFmtId="0" fontId="35" fillId="25" borderId="0" xfId="0" applyFont="1" applyFill="1" applyBorder="1" applyAlignment="1">
      <alignment horizontal="justify" vertical="center" readingOrder="1"/>
    </xf>
    <xf numFmtId="0" fontId="32" fillId="25" borderId="0" xfId="0" applyFont="1" applyFill="1" applyBorder="1" applyAlignment="1">
      <alignment vertical="center"/>
    </xf>
    <xf numFmtId="3" fontId="12" fillId="25" borderId="0" xfId="0" applyNumberFormat="1" applyFont="1" applyFill="1" applyBorder="1"/>
    <xf numFmtId="3" fontId="16" fillId="25" borderId="0" xfId="0" applyNumberFormat="1" applyFont="1" applyFill="1" applyBorder="1"/>
    <xf numFmtId="3" fontId="3" fillId="25" borderId="0" xfId="0" applyNumberFormat="1" applyFont="1" applyFill="1" applyBorder="1"/>
    <xf numFmtId="0" fontId="15" fillId="25" borderId="0" xfId="0" applyFont="1" applyFill="1" applyBorder="1" applyAlignment="1">
      <alignment vertical="center"/>
    </xf>
    <xf numFmtId="0" fontId="4" fillId="25" borderId="0" xfId="0" applyFont="1" applyFill="1" applyBorder="1" applyAlignment="1">
      <alignment vertical="center"/>
    </xf>
    <xf numFmtId="0" fontId="30" fillId="25" borderId="0" xfId="0" applyFont="1" applyFill="1" applyBorder="1" applyAlignment="1">
      <alignment vertical="center"/>
    </xf>
    <xf numFmtId="0" fontId="30" fillId="0" borderId="0" xfId="0" applyFont="1" applyFill="1" applyBorder="1"/>
    <xf numFmtId="3" fontId="37" fillId="0" borderId="0" xfId="0" applyNumberFormat="1" applyFont="1" applyFill="1" applyBorder="1"/>
    <xf numFmtId="164" fontId="0" fillId="0" borderId="0" xfId="0" applyNumberFormat="1" applyFill="1" applyBorder="1"/>
    <xf numFmtId="164" fontId="37" fillId="0" borderId="0" xfId="0" applyNumberFormat="1" applyFont="1" applyFill="1" applyBorder="1"/>
    <xf numFmtId="164" fontId="40" fillId="0" borderId="0" xfId="0" applyNumberFormat="1" applyFont="1" applyFill="1" applyBorder="1"/>
    <xf numFmtId="166" fontId="0" fillId="0" borderId="0" xfId="0" applyNumberFormat="1" applyFill="1" applyBorder="1"/>
    <xf numFmtId="0" fontId="27" fillId="0" borderId="0" xfId="0" applyFont="1" applyFill="1" applyBorder="1"/>
    <xf numFmtId="0" fontId="34" fillId="0" borderId="0" xfId="0" applyFont="1" applyFill="1" applyBorder="1" applyAlignment="1">
      <alignment horizontal="center" wrapText="1"/>
    </xf>
    <xf numFmtId="0" fontId="39" fillId="0" borderId="0" xfId="0" applyFont="1" applyFill="1" applyBorder="1" applyAlignment="1">
      <alignment horizontal="center" vertical="center" wrapText="1"/>
    </xf>
    <xf numFmtId="164" fontId="12" fillId="26" borderId="0" xfId="40" applyNumberFormat="1" applyFont="1" applyFill="1" applyBorder="1" applyAlignment="1">
      <alignment horizontal="center" wrapText="1"/>
    </xf>
    <xf numFmtId="164" fontId="11" fillId="24" borderId="0" xfId="40" applyNumberFormat="1" applyFont="1" applyFill="1" applyBorder="1" applyAlignment="1">
      <alignment horizontal="center" wrapText="1"/>
    </xf>
    <xf numFmtId="1" fontId="11" fillId="24" borderId="0" xfId="40" applyNumberFormat="1" applyFont="1" applyFill="1" applyBorder="1" applyAlignment="1">
      <alignment horizontal="center" wrapText="1"/>
    </xf>
    <xf numFmtId="1" fontId="11" fillId="24" borderId="12" xfId="40" applyNumberFormat="1" applyFont="1" applyFill="1" applyBorder="1" applyAlignment="1">
      <alignment horizontal="center" wrapText="1"/>
    </xf>
    <xf numFmtId="0" fontId="29" fillId="24" borderId="0" xfId="40" applyFont="1" applyFill="1" applyBorder="1"/>
    <xf numFmtId="167" fontId="12" fillId="24" borderId="0" xfId="40" applyNumberFormat="1" applyFont="1" applyFill="1" applyBorder="1" applyAlignment="1">
      <alignment horizontal="center" wrapText="1"/>
    </xf>
    <xf numFmtId="164" fontId="16" fillId="27" borderId="0" xfId="40" applyNumberFormat="1" applyFont="1" applyFill="1" applyBorder="1" applyAlignment="1">
      <alignment horizontal="center" wrapText="1"/>
    </xf>
    <xf numFmtId="3" fontId="11" fillId="27" borderId="0" xfId="40" applyNumberFormat="1" applyFont="1" applyFill="1" applyBorder="1" applyAlignment="1">
      <alignment horizontal="right" wrapText="1"/>
    </xf>
    <xf numFmtId="3" fontId="12" fillId="27" borderId="0" xfId="40" applyNumberFormat="1" applyFont="1" applyFill="1" applyBorder="1" applyAlignment="1">
      <alignment horizontal="right" wrapText="1"/>
    </xf>
    <xf numFmtId="3" fontId="11" fillId="24" borderId="0" xfId="40" applyNumberFormat="1" applyFont="1" applyFill="1" applyBorder="1" applyAlignment="1">
      <alignment horizontal="right" wrapText="1"/>
    </xf>
    <xf numFmtId="0" fontId="29" fillId="24" borderId="0" xfId="40" applyFont="1" applyFill="1" applyBorder="1" applyAlignment="1">
      <alignment wrapText="1"/>
    </xf>
    <xf numFmtId="0" fontId="16" fillId="24" borderId="0" xfId="40" applyFont="1" applyFill="1" applyBorder="1"/>
    <xf numFmtId="0" fontId="11" fillId="24" borderId="0" xfId="40" applyFont="1" applyFill="1" applyBorder="1" applyAlignment="1">
      <alignment horizontal="left" vertical="center" indent="1"/>
    </xf>
    <xf numFmtId="3" fontId="12" fillId="26" borderId="0" xfId="40" applyNumberFormat="1" applyFont="1" applyFill="1" applyBorder="1" applyAlignment="1">
      <alignment horizontal="right" wrapText="1"/>
    </xf>
    <xf numFmtId="0" fontId="16" fillId="27" borderId="0" xfId="40" applyFont="1" applyFill="1" applyBorder="1"/>
    <xf numFmtId="0" fontId="50" fillId="24" borderId="0" xfId="40" applyFont="1" applyFill="1" applyBorder="1" applyAlignment="1">
      <alignment wrapText="1"/>
    </xf>
    <xf numFmtId="0" fontId="68" fillId="25" borderId="0" xfId="0" applyFont="1" applyFill="1"/>
    <xf numFmtId="0" fontId="0" fillId="0" borderId="0" xfId="0"/>
    <xf numFmtId="0" fontId="12" fillId="24" borderId="0" xfId="40" applyFont="1" applyFill="1" applyBorder="1" applyAlignment="1">
      <alignment horizontal="left"/>
    </xf>
    <xf numFmtId="0" fontId="16" fillId="24" borderId="0" xfId="40" applyFont="1" applyFill="1" applyBorder="1" applyAlignment="1">
      <alignment horizontal="left" vertical="center" wrapText="1"/>
    </xf>
    <xf numFmtId="0" fontId="16" fillId="24" borderId="0" xfId="40" applyFont="1" applyFill="1" applyBorder="1" applyAlignment="1">
      <alignment horizontal="left" indent="1"/>
    </xf>
    <xf numFmtId="0" fontId="11"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0" fillId="25" borderId="0" xfId="51" applyFont="1" applyFill="1" applyBorder="1"/>
    <xf numFmtId="49" fontId="11" fillId="25" borderId="12" xfId="51" applyNumberFormat="1" applyFont="1" applyFill="1" applyBorder="1" applyAlignment="1">
      <alignment horizontal="center" vertical="center" wrapText="1"/>
    </xf>
    <xf numFmtId="49" fontId="0" fillId="25" borderId="0" xfId="51" applyNumberFormat="1" applyFont="1" applyFill="1"/>
    <xf numFmtId="0" fontId="11" fillId="24" borderId="0" xfId="61" applyFont="1" applyFill="1" applyBorder="1" applyAlignment="1">
      <alignment horizontal="left" indent="1"/>
    </xf>
    <xf numFmtId="3" fontId="16" fillId="24" borderId="0" xfId="61" applyNumberFormat="1" applyFont="1" applyFill="1" applyBorder="1" applyAlignment="1">
      <alignment horizontal="center" wrapText="1"/>
    </xf>
    <xf numFmtId="0" fontId="13" fillId="26" borderId="0" xfId="51" applyFont="1" applyFill="1"/>
    <xf numFmtId="0" fontId="12" fillId="24" borderId="0" xfId="61" applyFont="1" applyFill="1" applyBorder="1" applyAlignment="1">
      <alignment horizontal="left" indent="1"/>
    </xf>
    <xf numFmtId="4" fontId="12" fillId="27" borderId="0" xfId="61" applyNumberFormat="1" applyFont="1" applyFill="1" applyBorder="1" applyAlignment="1">
      <alignment horizontal="right" wrapText="1" indent="4"/>
    </xf>
    <xf numFmtId="0" fontId="13" fillId="0" borderId="0" xfId="51" applyFont="1"/>
    <xf numFmtId="0" fontId="24" fillId="26" borderId="0" xfId="51" applyFont="1" applyFill="1"/>
    <xf numFmtId="0" fontId="24" fillId="0" borderId="0" xfId="51" applyFont="1"/>
    <xf numFmtId="0" fontId="51" fillId="26" borderId="0" xfId="51" applyFont="1" applyFill="1" applyAlignment="1">
      <alignment horizontal="center"/>
    </xf>
    <xf numFmtId="0" fontId="51" fillId="0" borderId="0" xfId="51" applyFont="1" applyAlignment="1">
      <alignment horizontal="center"/>
    </xf>
    <xf numFmtId="0" fontId="2" fillId="26" borderId="0" xfId="51" applyFont="1" applyFill="1"/>
    <xf numFmtId="0" fontId="2" fillId="0" borderId="0" xfId="51" applyFont="1"/>
    <xf numFmtId="0" fontId="49" fillId="26" borderId="0" xfId="51" applyFont="1" applyFill="1"/>
    <xf numFmtId="0" fontId="49" fillId="0" borderId="0" xfId="51" applyFont="1"/>
    <xf numFmtId="0" fontId="77" fillId="26" borderId="0" xfId="51" applyFont="1" applyFill="1"/>
    <xf numFmtId="0" fontId="77" fillId="0" borderId="0" xfId="51" applyFont="1"/>
    <xf numFmtId="0" fontId="68" fillId="26" borderId="0" xfId="51" applyFont="1" applyFill="1"/>
    <xf numFmtId="0" fontId="68" fillId="25" borderId="0" xfId="51" applyFont="1" applyFill="1"/>
    <xf numFmtId="0" fontId="68" fillId="0" borderId="0" xfId="51" applyFont="1"/>
    <xf numFmtId="0" fontId="2" fillId="24" borderId="0" xfId="61" applyFont="1" applyFill="1" applyBorder="1" applyAlignment="1">
      <alignment horizontal="left" indent="1"/>
    </xf>
    <xf numFmtId="0" fontId="16" fillId="24" borderId="0" xfId="61" applyFont="1" applyFill="1" applyBorder="1" applyAlignment="1">
      <alignment horizontal="left" indent="1"/>
    </xf>
    <xf numFmtId="1" fontId="16" fillId="24" borderId="0" xfId="61" applyNumberFormat="1" applyFont="1" applyFill="1" applyBorder="1" applyAlignment="1">
      <alignment horizontal="center" wrapText="1"/>
    </xf>
    <xf numFmtId="165" fontId="16" fillId="24" borderId="0" xfId="61" applyNumberFormat="1" applyFont="1" applyFill="1" applyBorder="1" applyAlignment="1">
      <alignment horizontal="center" wrapText="1"/>
    </xf>
    <xf numFmtId="0" fontId="9" fillId="25" borderId="0" xfId="51" applyFont="1" applyFill="1"/>
    <xf numFmtId="0" fontId="9" fillId="0" borderId="0" xfId="51" applyFont="1"/>
    <xf numFmtId="0" fontId="35" fillId="24" borderId="0" xfId="61" applyFont="1" applyFill="1" applyBorder="1"/>
    <xf numFmtId="0" fontId="11" fillId="24" borderId="0" xfId="61" applyFont="1" applyFill="1" applyBorder="1"/>
    <xf numFmtId="0" fontId="3" fillId="0" borderId="0" xfId="51" applyFont="1" applyAlignment="1">
      <alignment horizontal="right"/>
    </xf>
    <xf numFmtId="0" fontId="2" fillId="25" borderId="0" xfId="62" applyFill="1"/>
    <xf numFmtId="0" fontId="2" fillId="0" borderId="0" xfId="62"/>
    <xf numFmtId="0" fontId="2" fillId="25" borderId="0" xfId="62" applyFill="1" applyBorder="1"/>
    <xf numFmtId="0" fontId="13" fillId="25" borderId="0" xfId="62" applyFont="1" applyFill="1" applyBorder="1"/>
    <xf numFmtId="0" fontId="2" fillId="25" borderId="0" xfId="62" applyFill="1" applyAlignment="1">
      <alignment vertical="center"/>
    </xf>
    <xf numFmtId="0" fontId="2" fillId="25" borderId="0" xfId="62" applyFill="1" applyBorder="1" applyAlignment="1">
      <alignment vertical="center"/>
    </xf>
    <xf numFmtId="0" fontId="2" fillId="0" borderId="0" xfId="62" applyAlignment="1">
      <alignment vertical="center"/>
    </xf>
    <xf numFmtId="0" fontId="12" fillId="25" borderId="0" xfId="62" applyFont="1" applyFill="1" applyBorder="1" applyAlignment="1">
      <alignment vertical="center"/>
    </xf>
    <xf numFmtId="0" fontId="10" fillId="25" borderId="0" xfId="62" applyFont="1" applyFill="1" applyBorder="1"/>
    <xf numFmtId="0" fontId="5" fillId="25" borderId="0" xfId="62" applyFont="1" applyFill="1" applyBorder="1"/>
    <xf numFmtId="0" fontId="12" fillId="25" borderId="0" xfId="62" applyFont="1" applyFill="1" applyBorder="1"/>
    <xf numFmtId="0" fontId="13" fillId="25" borderId="0" xfId="62" applyFont="1" applyFill="1"/>
    <xf numFmtId="0" fontId="13" fillId="0" borderId="0" xfId="62" applyFont="1"/>
    <xf numFmtId="167" fontId="12" fillId="25" borderId="0" xfId="62" applyNumberFormat="1" applyFont="1" applyFill="1" applyBorder="1" applyAlignment="1">
      <alignment horizontal="center"/>
    </xf>
    <xf numFmtId="167" fontId="12" fillId="25" borderId="0" xfId="62" applyNumberFormat="1" applyFont="1" applyFill="1" applyBorder="1" applyAlignment="1">
      <alignment horizontal="right" indent="1"/>
    </xf>
    <xf numFmtId="3" fontId="2" fillId="0" borderId="0" xfId="62" applyNumberFormat="1"/>
    <xf numFmtId="167" fontId="12" fillId="25" borderId="0" xfId="62" applyNumberFormat="1" applyFont="1" applyFill="1" applyBorder="1" applyAlignment="1">
      <alignment horizontal="right" indent="2"/>
    </xf>
    <xf numFmtId="0" fontId="48" fillId="25" borderId="0" xfId="62" applyFont="1" applyFill="1" applyBorder="1" applyAlignment="1">
      <alignment horizontal="left" vertical="center"/>
    </xf>
    <xf numFmtId="0" fontId="3" fillId="25" borderId="0" xfId="62" applyFont="1" applyFill="1" applyBorder="1"/>
    <xf numFmtId="0" fontId="3" fillId="0" borderId="0" xfId="62" applyFont="1"/>
    <xf numFmtId="164" fontId="16" fillId="25" borderId="0" xfId="40" applyNumberFormat="1" applyFont="1" applyFill="1" applyBorder="1" applyAlignment="1">
      <alignment horizontal="right" wrapText="1"/>
    </xf>
    <xf numFmtId="3" fontId="16" fillId="25" borderId="0" xfId="40" applyNumberFormat="1" applyFont="1" applyFill="1" applyBorder="1" applyAlignment="1">
      <alignment horizontal="right" wrapText="1"/>
    </xf>
    <xf numFmtId="167" fontId="64" fillId="24" borderId="0" xfId="40" applyNumberFormat="1" applyFont="1" applyFill="1" applyBorder="1" applyAlignment="1">
      <alignment horizontal="center" wrapText="1"/>
    </xf>
    <xf numFmtId="164" fontId="11" fillId="24" borderId="0" xfId="40" applyNumberFormat="1" applyFont="1" applyFill="1" applyBorder="1" applyAlignment="1">
      <alignment horizontal="right" wrapText="1" indent="2"/>
    </xf>
    <xf numFmtId="164" fontId="12" fillId="24" borderId="0" xfId="40" applyNumberFormat="1" applyFont="1" applyFill="1" applyBorder="1" applyAlignment="1">
      <alignment horizontal="right" wrapText="1" indent="2"/>
    </xf>
    <xf numFmtId="3" fontId="12" fillId="24" borderId="0" xfId="40" applyNumberFormat="1" applyFont="1" applyFill="1" applyBorder="1" applyAlignment="1">
      <alignment horizontal="center" wrapText="1"/>
    </xf>
    <xf numFmtId="166" fontId="11" fillId="24" borderId="0" xfId="40" applyNumberFormat="1" applyFont="1" applyFill="1" applyBorder="1" applyAlignment="1">
      <alignment horizontal="center" wrapText="1"/>
    </xf>
    <xf numFmtId="0" fontId="16" fillId="24" borderId="0" xfId="40" applyFont="1" applyFill="1" applyBorder="1" applyAlignment="1">
      <alignment vertical="top" wrapText="1"/>
    </xf>
    <xf numFmtId="0" fontId="16" fillId="0" borderId="0" xfId="40" applyFont="1" applyFill="1" applyBorder="1" applyAlignment="1">
      <alignment vertical="top" wrapText="1"/>
    </xf>
    <xf numFmtId="0" fontId="55" fillId="25" borderId="0" xfId="62" applyFont="1" applyFill="1"/>
    <xf numFmtId="0" fontId="55" fillId="25" borderId="0" xfId="62" applyFont="1" applyFill="1" applyBorder="1"/>
    <xf numFmtId="0" fontId="55" fillId="0" borderId="0" xfId="62" applyFont="1"/>
    <xf numFmtId="0" fontId="29" fillId="25" borderId="0" xfId="62" applyFont="1" applyFill="1" applyBorder="1"/>
    <xf numFmtId="0" fontId="12" fillId="25" borderId="0" xfId="62" applyFont="1" applyFill="1" applyBorder="1" applyAlignment="1">
      <alignment horizontal="left" indent="2"/>
    </xf>
    <xf numFmtId="0" fontId="2" fillId="25" borderId="0" xfId="62" applyFill="1" applyAlignment="1"/>
    <xf numFmtId="0" fontId="2" fillId="25" borderId="0" xfId="62" applyFill="1" applyBorder="1" applyAlignment="1"/>
    <xf numFmtId="0" fontId="2" fillId="0" borderId="0" xfId="62" applyAlignment="1"/>
    <xf numFmtId="164" fontId="16" fillId="26" borderId="0" xfId="40" applyNumberFormat="1" applyFont="1" applyFill="1" applyBorder="1" applyAlignment="1">
      <alignment horizontal="right" wrapText="1"/>
    </xf>
    <xf numFmtId="0" fontId="68" fillId="25" borderId="0" xfId="62" applyFont="1" applyFill="1"/>
    <xf numFmtId="0" fontId="60" fillId="25" borderId="0" xfId="62" applyFont="1" applyFill="1" applyBorder="1" applyAlignment="1">
      <alignment wrapText="1"/>
    </xf>
    <xf numFmtId="0" fontId="68" fillId="25" borderId="0" xfId="62" applyFont="1" applyFill="1" applyBorder="1" applyAlignment="1">
      <alignment vertical="center"/>
    </xf>
    <xf numFmtId="0" fontId="69" fillId="25" borderId="0" xfId="62" applyFont="1" applyFill="1" applyBorder="1" applyAlignment="1">
      <alignment vertical="center"/>
    </xf>
    <xf numFmtId="0" fontId="71" fillId="25" borderId="0" xfId="62" applyFont="1" applyFill="1" applyBorder="1" applyAlignment="1">
      <alignment horizontal="left" vertical="center" indent="1"/>
    </xf>
    <xf numFmtId="3" fontId="11" fillId="25" borderId="0" xfId="62" applyNumberFormat="1" applyFont="1" applyFill="1" applyBorder="1" applyAlignment="1">
      <alignment horizontal="right" indent="2"/>
    </xf>
    <xf numFmtId="3" fontId="12" fillId="25" borderId="0" xfId="62" applyNumberFormat="1" applyFont="1" applyFill="1" applyBorder="1" applyAlignment="1">
      <alignment horizontal="right" indent="2"/>
    </xf>
    <xf numFmtId="0" fontId="68" fillId="0" borderId="0" xfId="62" applyFont="1" applyAlignment="1"/>
    <xf numFmtId="3" fontId="48" fillId="25" borderId="0" xfId="62" applyNumberFormat="1" applyFont="1" applyFill="1" applyBorder="1" applyAlignment="1">
      <alignment horizontal="right"/>
    </xf>
    <xf numFmtId="0" fontId="68" fillId="25" borderId="0" xfId="62" applyFont="1" applyFill="1" applyAlignment="1"/>
    <xf numFmtId="0" fontId="68" fillId="25" borderId="0" xfId="62" applyFont="1" applyFill="1" applyBorder="1" applyAlignment="1"/>
    <xf numFmtId="3" fontId="18" fillId="25" borderId="0" xfId="62" applyNumberFormat="1" applyFont="1" applyFill="1" applyBorder="1" applyAlignment="1">
      <alignment horizontal="right"/>
    </xf>
    <xf numFmtId="0" fontId="68" fillId="0" borderId="0" xfId="62" applyFont="1"/>
    <xf numFmtId="0" fontId="63" fillId="25" borderId="0" xfId="62" applyFont="1" applyFill="1" applyBorder="1" applyAlignment="1">
      <alignment horizontal="center"/>
    </xf>
    <xf numFmtId="0" fontId="68" fillId="25" borderId="0" xfId="62" applyFont="1" applyFill="1" applyBorder="1"/>
    <xf numFmtId="164" fontId="67" fillId="25" borderId="0" xfId="62" applyNumberFormat="1" applyFont="1" applyFill="1" applyBorder="1" applyAlignment="1">
      <alignment horizontal="right" indent="2"/>
    </xf>
    <xf numFmtId="0" fontId="12" fillId="25" borderId="0" xfId="0" applyNumberFormat="1" applyFont="1" applyFill="1" applyBorder="1" applyAlignment="1"/>
    <xf numFmtId="0" fontId="12" fillId="25" borderId="0" xfId="62" applyFont="1" applyFill="1" applyBorder="1" applyAlignment="1">
      <alignment horizontal="right"/>
    </xf>
    <xf numFmtId="0" fontId="9" fillId="25" borderId="0" xfId="63" applyFont="1" applyFill="1" applyBorder="1" applyAlignment="1">
      <alignment horizontal="left"/>
    </xf>
    <xf numFmtId="0" fontId="11" fillId="24" borderId="0" xfId="40" applyFont="1" applyFill="1" applyBorder="1"/>
    <xf numFmtId="0" fontId="2" fillId="25" borderId="0" xfId="63" applyFill="1" applyAlignment="1"/>
    <xf numFmtId="0" fontId="2" fillId="0" borderId="0" xfId="63" applyAlignment="1"/>
    <xf numFmtId="0" fontId="2" fillId="25" borderId="0" xfId="63" applyFill="1" applyBorder="1" applyAlignment="1"/>
    <xf numFmtId="0" fontId="2" fillId="25" borderId="0" xfId="63" applyFill="1" applyBorder="1"/>
    <xf numFmtId="3" fontId="16" fillId="26" borderId="0" xfId="40" applyNumberFormat="1" applyFont="1" applyFill="1" applyBorder="1" applyAlignment="1">
      <alignment horizontal="right" wrapText="1"/>
    </xf>
    <xf numFmtId="167" fontId="16" fillId="26" borderId="0" xfId="40" applyNumberFormat="1" applyFont="1" applyFill="1" applyBorder="1" applyAlignment="1">
      <alignment horizontal="right" wrapText="1"/>
    </xf>
    <xf numFmtId="167" fontId="12" fillId="24" borderId="0" xfId="40" applyNumberFormat="1" applyFont="1" applyFill="1" applyBorder="1" applyAlignment="1">
      <alignment horizontal="right" wrapText="1" indent="1"/>
    </xf>
    <xf numFmtId="0" fontId="12" fillId="25" borderId="0" xfId="0" applyFont="1" applyFill="1" applyBorder="1" applyAlignment="1"/>
    <xf numFmtId="0" fontId="9" fillId="25" borderId="0" xfId="62" applyFont="1" applyFill="1" applyBorder="1" applyAlignment="1">
      <alignment horizontal="right"/>
    </xf>
    <xf numFmtId="164" fontId="63" fillId="27" borderId="0" xfId="40" applyNumberFormat="1" applyFont="1" applyFill="1" applyBorder="1" applyAlignment="1">
      <alignment horizontal="center" wrapText="1"/>
    </xf>
    <xf numFmtId="165" fontId="56" fillId="26" borderId="0" xfId="40" applyNumberFormat="1" applyFont="1" applyFill="1" applyBorder="1" applyAlignment="1">
      <alignment horizontal="center" wrapText="1"/>
    </xf>
    <xf numFmtId="165" fontId="12" fillId="26" borderId="0" xfId="40" applyNumberFormat="1" applyFont="1" applyFill="1" applyBorder="1" applyAlignment="1">
      <alignment horizontal="center" wrapText="1"/>
    </xf>
    <xf numFmtId="165" fontId="12" fillId="27" borderId="0" xfId="40" applyNumberFormat="1" applyFont="1" applyFill="1" applyBorder="1" applyAlignment="1">
      <alignment horizontal="center" wrapText="1"/>
    </xf>
    <xf numFmtId="1" fontId="12" fillId="25" borderId="0" xfId="62" applyNumberFormat="1" applyFont="1" applyFill="1" applyBorder="1" applyAlignment="1">
      <alignment horizontal="center"/>
    </xf>
    <xf numFmtId="0" fontId="16" fillId="24" borderId="0" xfId="40" applyFont="1" applyFill="1" applyBorder="1" applyAlignment="1">
      <alignment vertical="center"/>
    </xf>
    <xf numFmtId="0" fontId="29" fillId="25" borderId="0" xfId="62" applyFont="1" applyFill="1" applyBorder="1" applyAlignment="1">
      <alignment vertical="center"/>
    </xf>
    <xf numFmtId="0" fontId="65" fillId="25" borderId="0" xfId="62" applyFont="1" applyFill="1" applyBorder="1"/>
    <xf numFmtId="0" fontId="11" fillId="24" borderId="0" xfId="40" applyFont="1" applyFill="1" applyBorder="1" applyAlignment="1"/>
    <xf numFmtId="167" fontId="2" fillId="0" borderId="0" xfId="62" applyNumberFormat="1"/>
    <xf numFmtId="3" fontId="64" fillId="25" borderId="0" xfId="62" applyNumberFormat="1" applyFont="1" applyFill="1" applyBorder="1" applyAlignment="1">
      <alignment horizontal="right"/>
    </xf>
    <xf numFmtId="0" fontId="61" fillId="25" borderId="0" xfId="62" applyFont="1" applyFill="1" applyBorder="1"/>
    <xf numFmtId="3" fontId="2" fillId="0" borderId="0" xfId="62" applyNumberFormat="1" applyAlignment="1">
      <alignment vertical="center"/>
    </xf>
    <xf numFmtId="0" fontId="65" fillId="25" borderId="0" xfId="62" applyFont="1" applyFill="1" applyBorder="1" applyAlignment="1">
      <alignment vertical="center"/>
    </xf>
    <xf numFmtId="0" fontId="11" fillId="24" borderId="0" xfId="40" applyFont="1" applyFill="1" applyBorder="1" applyAlignment="1">
      <alignment horizontal="center" vertical="center"/>
    </xf>
    <xf numFmtId="0" fontId="13" fillId="0" borderId="12" xfId="53" applyFont="1" applyBorder="1" applyAlignment="1">
      <alignment horizontal="center" vertical="center"/>
    </xf>
    <xf numFmtId="2" fontId="12" fillId="24" borderId="0" xfId="40" applyNumberFormat="1" applyFont="1" applyFill="1" applyBorder="1" applyAlignment="1">
      <alignment horizontal="right" wrapText="1" indent="1"/>
    </xf>
    <xf numFmtId="2" fontId="12" fillId="24" borderId="0" xfId="40" applyNumberFormat="1" applyFont="1" applyFill="1" applyBorder="1" applyAlignment="1">
      <alignment horizontal="center" wrapText="1"/>
    </xf>
    <xf numFmtId="165" fontId="18" fillId="24" borderId="0" xfId="58" applyNumberFormat="1" applyFont="1" applyFill="1" applyBorder="1" applyAlignment="1">
      <alignment horizontal="center" wrapText="1"/>
    </xf>
    <xf numFmtId="0" fontId="83" fillId="0" borderId="0" xfId="62" applyFont="1" applyAlignment="1">
      <alignment vertical="center"/>
    </xf>
    <xf numFmtId="49" fontId="16" fillId="24" borderId="0" xfId="40" applyNumberFormat="1" applyFont="1" applyFill="1" applyBorder="1" applyAlignment="1">
      <alignment horizontal="center" vertical="center" wrapText="1"/>
    </xf>
    <xf numFmtId="0" fontId="83" fillId="0" borderId="0" xfId="62" applyFont="1"/>
    <xf numFmtId="3" fontId="16" fillId="24" borderId="0" xfId="40" applyNumberFormat="1" applyFont="1" applyFill="1" applyBorder="1" applyAlignment="1">
      <alignment horizontal="center" wrapText="1"/>
    </xf>
    <xf numFmtId="49" fontId="2" fillId="25" borderId="0" xfId="62" applyNumberFormat="1" applyFill="1" applyBorder="1" applyAlignment="1">
      <alignment vertical="center"/>
    </xf>
    <xf numFmtId="49" fontId="12" fillId="25" borderId="0" xfId="62" applyNumberFormat="1" applyFont="1" applyFill="1" applyBorder="1" applyAlignment="1">
      <alignment vertical="center"/>
    </xf>
    <xf numFmtId="165" fontId="18" fillId="24" borderId="0" xfId="40" applyNumberFormat="1" applyFont="1" applyFill="1" applyBorder="1" applyAlignment="1">
      <alignment horizontal="center" vertical="center" wrapText="1"/>
    </xf>
    <xf numFmtId="165" fontId="83" fillId="0" borderId="0" xfId="62" applyNumberFormat="1" applyFont="1"/>
    <xf numFmtId="0" fontId="16" fillId="24" borderId="0" xfId="40" applyFont="1" applyFill="1" applyBorder="1" applyAlignment="1">
      <alignment horizontal="justify" vertical="center"/>
    </xf>
    <xf numFmtId="165" fontId="12" fillId="27" borderId="0" xfId="40" applyNumberFormat="1" applyFont="1" applyFill="1" applyBorder="1" applyAlignment="1">
      <alignment horizontal="left" wrapText="1"/>
    </xf>
    <xf numFmtId="0" fontId="49" fillId="0" borderId="0" xfId="51" applyFont="1" applyAlignment="1">
      <alignment horizontal="left"/>
    </xf>
    <xf numFmtId="0" fontId="11" fillId="24" borderId="0" xfId="40" applyFont="1" applyFill="1" applyBorder="1" applyAlignment="1">
      <alignment horizontal="left"/>
    </xf>
    <xf numFmtId="0" fontId="12" fillId="25" borderId="0" xfId="63" applyFont="1" applyFill="1" applyBorder="1" applyAlignment="1">
      <alignment horizontal="center" vertical="center" wrapText="1"/>
    </xf>
    <xf numFmtId="1" fontId="12" fillId="0" borderId="0" xfId="63" applyNumberFormat="1" applyFont="1" applyBorder="1" applyAlignment="1">
      <alignment horizontal="center" vertical="center" wrapText="1"/>
    </xf>
    <xf numFmtId="0" fontId="12" fillId="0" borderId="0" xfId="63" applyFont="1" applyBorder="1" applyAlignment="1">
      <alignment horizontal="center" vertical="center" wrapText="1"/>
    </xf>
    <xf numFmtId="0" fontId="2" fillId="30" borderId="0" xfId="63" applyFont="1" applyFill="1" applyBorder="1" applyAlignment="1">
      <alignment horizontal="center"/>
    </xf>
    <xf numFmtId="0" fontId="2" fillId="25" borderId="0" xfId="63" applyFont="1" applyFill="1" applyBorder="1"/>
    <xf numFmtId="49" fontId="12" fillId="25" borderId="0" xfId="62" applyNumberFormat="1" applyFont="1" applyFill="1" applyBorder="1" applyAlignment="1">
      <alignment horizontal="right"/>
    </xf>
    <xf numFmtId="0" fontId="17" fillId="25" borderId="0" xfId="0" applyFont="1" applyFill="1" applyBorder="1" applyAlignment="1"/>
    <xf numFmtId="164" fontId="12" fillId="24" borderId="0" xfId="40" applyNumberFormat="1" applyFont="1" applyFill="1" applyBorder="1" applyAlignment="1">
      <alignment wrapText="1"/>
    </xf>
    <xf numFmtId="164" fontId="22" fillId="24" borderId="0" xfId="40" applyNumberFormat="1" applyFont="1" applyFill="1" applyBorder="1" applyAlignment="1">
      <alignment wrapText="1"/>
    </xf>
    <xf numFmtId="164" fontId="17" fillId="24" borderId="0" xfId="40" applyNumberFormat="1" applyFont="1" applyFill="1" applyBorder="1" applyAlignment="1">
      <alignment wrapText="1"/>
    </xf>
    <xf numFmtId="164" fontId="17" fillId="24" borderId="0" xfId="40" applyNumberFormat="1" applyFont="1" applyFill="1" applyBorder="1" applyAlignment="1">
      <alignment horizontal="left" wrapText="1"/>
    </xf>
    <xf numFmtId="0" fontId="11" fillId="25" borderId="0" xfId="0" applyFont="1" applyFill="1" applyBorder="1" applyAlignment="1">
      <alignment horizontal="justify" vertical="center" readingOrder="1"/>
    </xf>
    <xf numFmtId="0" fontId="12" fillId="25" borderId="0" xfId="0" applyFont="1" applyFill="1" applyBorder="1" applyAlignment="1">
      <alignment horizontal="justify" vertical="center" readingOrder="1"/>
    </xf>
    <xf numFmtId="0" fontId="9"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4" fillId="32" borderId="20" xfId="0" applyFont="1" applyFill="1" applyBorder="1" applyAlignment="1">
      <alignment horizontal="center" vertical="center"/>
    </xf>
    <xf numFmtId="0" fontId="11" fillId="25" borderId="18" xfId="0" applyFont="1" applyFill="1" applyBorder="1" applyAlignment="1">
      <alignment horizontal="right"/>
    </xf>
    <xf numFmtId="0" fontId="85" fillId="24" borderId="0" xfId="40" applyFont="1" applyFill="1" applyBorder="1"/>
    <xf numFmtId="0" fontId="9" fillId="25" borderId="23" xfId="0" applyFont="1" applyFill="1" applyBorder="1" applyAlignment="1">
      <alignment horizontal="left"/>
    </xf>
    <xf numFmtId="0" fontId="9"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8" fillId="25" borderId="20" xfId="0" applyFont="1" applyFill="1" applyBorder="1"/>
    <xf numFmtId="0" fontId="86" fillId="25" borderId="0" xfId="62" applyFont="1" applyFill="1" applyBorder="1"/>
    <xf numFmtId="0" fontId="49" fillId="25" borderId="0" xfId="62" applyFont="1" applyFill="1" applyBorder="1" applyAlignment="1">
      <alignment horizontal="left"/>
    </xf>
    <xf numFmtId="0" fontId="2" fillId="25" borderId="18" xfId="62" applyFill="1" applyBorder="1"/>
    <xf numFmtId="0" fontId="2" fillId="25" borderId="22" xfId="62" applyFill="1" applyBorder="1"/>
    <xf numFmtId="0" fontId="2" fillId="25" borderId="21" xfId="62" applyFill="1" applyBorder="1"/>
    <xf numFmtId="0" fontId="2" fillId="25" borderId="19" xfId="62" applyFill="1" applyBorder="1"/>
    <xf numFmtId="0" fontId="13" fillId="0" borderId="0" xfId="62" applyFont="1" applyBorder="1"/>
    <xf numFmtId="0" fontId="68" fillId="0" borderId="0" xfId="62" applyFont="1" applyBorder="1" applyAlignment="1"/>
    <xf numFmtId="0" fontId="2" fillId="25" borderId="19" xfId="62" applyFill="1" applyBorder="1" applyAlignment="1"/>
    <xf numFmtId="0" fontId="24" fillId="25" borderId="0" xfId="62" applyFont="1" applyFill="1" applyBorder="1"/>
    <xf numFmtId="0" fontId="95" fillId="25" borderId="24" xfId="62" applyFont="1" applyFill="1" applyBorder="1" applyAlignment="1">
      <alignment horizontal="left" vertical="center" indent="1"/>
    </xf>
    <xf numFmtId="0" fontId="96" fillId="25" borderId="26" xfId="62" applyFont="1" applyFill="1" applyBorder="1" applyAlignment="1">
      <alignment vertical="center"/>
    </xf>
    <xf numFmtId="0" fontId="96" fillId="25" borderId="25" xfId="62" applyFont="1" applyFill="1" applyBorder="1" applyAlignment="1">
      <alignment vertical="center"/>
    </xf>
    <xf numFmtId="0" fontId="91" fillId="25" borderId="0" xfId="62" applyFont="1" applyFill="1" applyBorder="1" applyAlignment="1">
      <alignment horizontal="left" vertical="center"/>
    </xf>
    <xf numFmtId="0" fontId="11" fillId="25" borderId="18" xfId="63" applyFont="1" applyFill="1" applyBorder="1" applyAlignment="1">
      <alignment horizontal="left"/>
    </xf>
    <xf numFmtId="0" fontId="6" fillId="25" borderId="21" xfId="63" applyFont="1" applyFill="1" applyBorder="1"/>
    <xf numFmtId="0" fontId="6" fillId="25" borderId="19" xfId="63" applyFont="1" applyFill="1" applyBorder="1"/>
    <xf numFmtId="0" fontId="2" fillId="25" borderId="18" xfId="62" applyFill="1" applyBorder="1" applyAlignment="1">
      <alignment horizontal="left"/>
    </xf>
    <xf numFmtId="0" fontId="9" fillId="25" borderId="23" xfId="62" applyFont="1" applyFill="1" applyBorder="1" applyAlignment="1">
      <alignment horizontal="left"/>
    </xf>
    <xf numFmtId="0" fontId="2" fillId="25" borderId="20" xfId="62" applyFill="1" applyBorder="1"/>
    <xf numFmtId="0" fontId="2" fillId="25" borderId="20" xfId="62" applyFill="1" applyBorder="1" applyAlignment="1">
      <alignment vertical="center"/>
    </xf>
    <xf numFmtId="49" fontId="2" fillId="25" borderId="20" xfId="62" applyNumberFormat="1" applyFill="1" applyBorder="1" applyAlignment="1">
      <alignment vertical="center"/>
    </xf>
    <xf numFmtId="0" fontId="13" fillId="25" borderId="20" xfId="62" applyFont="1" applyFill="1" applyBorder="1"/>
    <xf numFmtId="0" fontId="14" fillId="33" borderId="20" xfId="62" applyFont="1" applyFill="1" applyBorder="1" applyAlignment="1">
      <alignment horizontal="center" vertical="center"/>
    </xf>
    <xf numFmtId="0" fontId="101" fillId="25" borderId="0" xfId="62" applyFont="1" applyFill="1" applyBorder="1" applyAlignment="1">
      <alignment horizontal="left" vertical="center"/>
    </xf>
    <xf numFmtId="0" fontId="85" fillId="24" borderId="0" xfId="40" applyFont="1" applyFill="1" applyBorder="1" applyAlignment="1">
      <alignment horizontal="left" indent="1"/>
    </xf>
    <xf numFmtId="0" fontId="87" fillId="25" borderId="0" xfId="62" applyFont="1" applyFill="1" applyBorder="1"/>
    <xf numFmtId="3" fontId="98" fillId="25" borderId="0" xfId="62" applyNumberFormat="1" applyFont="1" applyFill="1" applyBorder="1" applyAlignment="1">
      <alignment horizontal="right"/>
    </xf>
    <xf numFmtId="167" fontId="88" fillId="25" borderId="0" xfId="62" applyNumberFormat="1" applyFont="1" applyFill="1" applyBorder="1" applyAlignment="1">
      <alignment horizontal="center"/>
    </xf>
    <xf numFmtId="167" fontId="88" fillId="25" borderId="0" xfId="62" applyNumberFormat="1" applyFont="1" applyFill="1" applyBorder="1" applyAlignment="1">
      <alignment horizontal="right" indent="2"/>
    </xf>
    <xf numFmtId="167" fontId="85" fillId="25" borderId="0" xfId="62" applyNumberFormat="1" applyFont="1" applyFill="1" applyBorder="1" applyAlignment="1">
      <alignment horizontal="right" indent="1"/>
    </xf>
    <xf numFmtId="167" fontId="85" fillId="24" borderId="0" xfId="40" applyNumberFormat="1" applyFont="1" applyFill="1" applyBorder="1" applyAlignment="1">
      <alignment horizontal="center" wrapText="1"/>
    </xf>
    <xf numFmtId="167" fontId="85" fillId="24" borderId="0" xfId="40" applyNumberFormat="1" applyFont="1" applyFill="1" applyBorder="1" applyAlignment="1">
      <alignment horizontal="right" wrapText="1" indent="1"/>
    </xf>
    <xf numFmtId="0" fontId="88" fillId="25" borderId="0" xfId="62" applyFont="1" applyFill="1" applyBorder="1"/>
    <xf numFmtId="165" fontId="85" fillId="24" borderId="0" xfId="58" applyNumberFormat="1" applyFont="1" applyFill="1" applyBorder="1" applyAlignment="1">
      <alignment horizontal="center" wrapText="1"/>
    </xf>
    <xf numFmtId="167" fontId="88" fillId="24" borderId="0" xfId="40" applyNumberFormat="1" applyFont="1" applyFill="1" applyBorder="1" applyAlignment="1">
      <alignment horizontal="center" wrapText="1"/>
    </xf>
    <xf numFmtId="0" fontId="49" fillId="26" borderId="31" xfId="62" applyFont="1" applyFill="1" applyBorder="1" applyAlignment="1">
      <alignment vertical="center"/>
    </xf>
    <xf numFmtId="0" fontId="2" fillId="26" borderId="32" xfId="62" applyFont="1" applyFill="1" applyBorder="1" applyAlignment="1">
      <alignment vertical="center"/>
    </xf>
    <xf numFmtId="0" fontId="2" fillId="26" borderId="33" xfId="62" applyFont="1" applyFill="1" applyBorder="1" applyAlignment="1">
      <alignment vertical="center"/>
    </xf>
    <xf numFmtId="0" fontId="86" fillId="25" borderId="0" xfId="62" applyFont="1" applyFill="1" applyBorder="1" applyAlignment="1">
      <alignment vertical="center"/>
    </xf>
    <xf numFmtId="0" fontId="49" fillId="26" borderId="32" xfId="62" applyFont="1" applyFill="1" applyBorder="1" applyAlignment="1">
      <alignment vertical="center"/>
    </xf>
    <xf numFmtId="0" fontId="49" fillId="26" borderId="33" xfId="62" applyFont="1" applyFill="1" applyBorder="1" applyAlignment="1">
      <alignment vertical="center"/>
    </xf>
    <xf numFmtId="0" fontId="14" fillId="33" borderId="19" xfId="62" applyFont="1" applyFill="1" applyBorder="1" applyAlignment="1">
      <alignment horizontal="center" vertical="center"/>
    </xf>
    <xf numFmtId="0" fontId="0" fillId="0" borderId="18" xfId="0" applyBorder="1"/>
    <xf numFmtId="0" fontId="2" fillId="34" borderId="0" xfId="62" applyFill="1"/>
    <xf numFmtId="0" fontId="9" fillId="34" borderId="0" xfId="62" applyFont="1" applyFill="1" applyBorder="1" applyAlignment="1"/>
    <xf numFmtId="0" fontId="10" fillId="34" borderId="0" xfId="62" applyFont="1" applyFill="1" applyBorder="1" applyAlignment="1">
      <alignment horizontal="justify" vertical="top" wrapText="1"/>
    </xf>
    <xf numFmtId="0" fontId="2" fillId="34" borderId="0" xfId="62" applyFill="1" applyBorder="1"/>
    <xf numFmtId="0" fontId="107" fillId="34" borderId="0" xfId="62" applyFont="1" applyFill="1" applyBorder="1" applyAlignment="1">
      <alignment horizontal="right"/>
    </xf>
    <xf numFmtId="0" fontId="10" fillId="35" borderId="0" xfId="62" applyFont="1" applyFill="1" applyBorder="1" applyAlignment="1">
      <alignment horizontal="justify" vertical="top" wrapText="1"/>
    </xf>
    <xf numFmtId="0" fontId="2" fillId="35" borderId="0" xfId="62" applyFill="1" applyBorder="1"/>
    <xf numFmtId="0" fontId="16" fillId="35" borderId="0" xfId="62" applyFont="1" applyFill="1" applyBorder="1" applyAlignment="1">
      <alignment horizontal="right"/>
    </xf>
    <xf numFmtId="0" fontId="43" fillId="0" borderId="0" xfId="62" applyFont="1"/>
    <xf numFmtId="0" fontId="2" fillId="0" borderId="0" xfId="62" applyFont="1"/>
    <xf numFmtId="0" fontId="2" fillId="0" borderId="0" xfId="62" applyAlignment="1">
      <alignment horizontal="right"/>
    </xf>
    <xf numFmtId="0" fontId="44" fillId="0" borderId="0" xfId="62" applyFont="1"/>
    <xf numFmtId="0" fontId="41" fillId="0" borderId="0" xfId="62" applyFont="1"/>
    <xf numFmtId="0" fontId="2" fillId="35" borderId="0" xfId="62" applyFill="1"/>
    <xf numFmtId="0" fontId="20" fillId="35" borderId="0" xfId="62" applyFont="1" applyFill="1" applyBorder="1" applyAlignment="1">
      <alignment horizontal="center" vertical="center"/>
    </xf>
    <xf numFmtId="0" fontId="3" fillId="35" borderId="0" xfId="62" applyFont="1" applyFill="1" applyBorder="1"/>
    <xf numFmtId="164" fontId="18" fillId="35" borderId="0" xfId="62" applyNumberFormat="1" applyFont="1" applyFill="1" applyBorder="1" applyAlignment="1">
      <alignment horizontal="center"/>
    </xf>
    <xf numFmtId="164" fontId="12" fillId="35" borderId="0" xfId="40" applyNumberFormat="1" applyFont="1" applyFill="1" applyBorder="1" applyAlignment="1">
      <alignment horizontal="center" wrapText="1"/>
    </xf>
    <xf numFmtId="164" fontId="12" fillId="36" borderId="0" xfId="40" applyNumberFormat="1" applyFont="1" applyFill="1" applyBorder="1" applyAlignment="1">
      <alignment horizontal="center" wrapText="1"/>
    </xf>
    <xf numFmtId="0" fontId="12" fillId="35" borderId="0" xfId="62" applyFont="1" applyFill="1" applyBorder="1"/>
    <xf numFmtId="0" fontId="11" fillId="35" borderId="0" xfId="62" applyFont="1" applyFill="1" applyBorder="1" applyAlignment="1">
      <alignment horizontal="center"/>
    </xf>
    <xf numFmtId="0" fontId="2" fillId="35" borderId="0" xfId="62" applyFill="1" applyAlignment="1">
      <alignment horizontal="center" vertical="center"/>
    </xf>
    <xf numFmtId="0" fontId="10" fillId="37" borderId="0" xfId="62" applyFont="1" applyFill="1" applyBorder="1" applyAlignment="1">
      <alignment horizontal="justify" vertical="top" wrapText="1"/>
    </xf>
    <xf numFmtId="0" fontId="10" fillId="38" borderId="0" xfId="62" applyFont="1" applyFill="1" applyBorder="1" applyAlignment="1">
      <alignment horizontal="justify" vertical="top" wrapText="1"/>
    </xf>
    <xf numFmtId="0" fontId="12" fillId="38" borderId="0" xfId="62" applyFont="1" applyFill="1" applyBorder="1"/>
    <xf numFmtId="0" fontId="10" fillId="38" borderId="0" xfId="62" applyFont="1" applyFill="1" applyBorder="1"/>
    <xf numFmtId="0" fontId="2" fillId="38" borderId="0" xfId="62" applyFill="1"/>
    <xf numFmtId="0" fontId="2" fillId="38" borderId="0" xfId="62" applyFill="1" applyBorder="1"/>
    <xf numFmtId="0" fontId="2" fillId="38" borderId="0" xfId="62" applyFill="1" applyAlignment="1">
      <alignment vertical="center"/>
    </xf>
    <xf numFmtId="164" fontId="12" fillId="38" borderId="0" xfId="40" applyNumberFormat="1" applyFont="1" applyFill="1" applyBorder="1" applyAlignment="1">
      <alignment horizontal="center" wrapText="1"/>
    </xf>
    <xf numFmtId="164" fontId="11" fillId="38" borderId="0" xfId="40" applyNumberFormat="1" applyFont="1" applyFill="1" applyBorder="1" applyAlignment="1">
      <alignment horizontal="left" wrapText="1"/>
    </xf>
    <xf numFmtId="0" fontId="12" fillId="38" borderId="0" xfId="62" applyFont="1" applyFill="1" applyBorder="1" applyAlignment="1">
      <alignment vertical="center"/>
    </xf>
    <xf numFmtId="164" fontId="28" fillId="38" borderId="0" xfId="40" applyNumberFormat="1" applyFont="1" applyFill="1" applyBorder="1" applyAlignment="1">
      <alignment horizontal="left" vertical="center" wrapText="1"/>
    </xf>
    <xf numFmtId="0" fontId="13" fillId="38" borderId="0" xfId="62" applyFont="1" applyFill="1" applyBorder="1"/>
    <xf numFmtId="0" fontId="12" fillId="38" borderId="0" xfId="62" applyFont="1" applyFill="1" applyBorder="1" applyAlignment="1">
      <alignment vertical="center" wrapText="1"/>
    </xf>
    <xf numFmtId="0" fontId="28" fillId="38" borderId="0" xfId="62" applyFont="1" applyFill="1" applyBorder="1" applyAlignment="1">
      <alignment vertical="center"/>
    </xf>
    <xf numFmtId="0" fontId="2" fillId="38" borderId="38" xfId="62" applyFill="1" applyBorder="1"/>
    <xf numFmtId="0" fontId="12" fillId="38" borderId="38" xfId="62" applyFont="1" applyFill="1" applyBorder="1"/>
    <xf numFmtId="0" fontId="12" fillId="38" borderId="0" xfId="62" applyFont="1" applyFill="1" applyBorder="1" applyAlignment="1">
      <alignment horizontal="justify" vertical="top"/>
    </xf>
    <xf numFmtId="0" fontId="3" fillId="38" borderId="0" xfId="62" applyFont="1" applyFill="1" applyBorder="1"/>
    <xf numFmtId="164" fontId="18" fillId="38" borderId="0" xfId="62" applyNumberFormat="1" applyFont="1" applyFill="1" applyBorder="1" applyAlignment="1">
      <alignment horizontal="center"/>
    </xf>
    <xf numFmtId="0" fontId="10" fillId="38" borderId="38" xfId="62" applyFont="1" applyFill="1" applyBorder="1" applyAlignment="1">
      <alignment horizontal="justify" vertical="top" wrapText="1"/>
    </xf>
    <xf numFmtId="0" fontId="10" fillId="38" borderId="0" xfId="62" applyFont="1" applyFill="1" applyBorder="1" applyAlignment="1">
      <alignment horizontal="justify" vertical="center" wrapText="1"/>
    </xf>
    <xf numFmtId="0" fontId="24" fillId="38" borderId="38" xfId="62" applyFont="1" applyFill="1" applyBorder="1"/>
    <xf numFmtId="0" fontId="108" fillId="40" borderId="0" xfId="62" applyFont="1" applyFill="1" applyBorder="1" applyAlignment="1">
      <alignment horizontal="center" vertical="center"/>
    </xf>
    <xf numFmtId="0" fontId="2" fillId="38" borderId="39" xfId="62" applyFill="1" applyBorder="1"/>
    <xf numFmtId="0" fontId="2" fillId="33" borderId="30" xfId="62" applyFill="1" applyBorder="1"/>
    <xf numFmtId="0" fontId="2" fillId="32" borderId="14" xfId="62" applyFill="1" applyBorder="1"/>
    <xf numFmtId="0" fontId="2" fillId="38" borderId="40" xfId="62" applyFill="1" applyBorder="1"/>
    <xf numFmtId="0" fontId="2" fillId="38" borderId="14" xfId="62" applyFill="1" applyBorder="1"/>
    <xf numFmtId="0" fontId="0" fillId="0" borderId="41" xfId="0" applyFill="1" applyBorder="1"/>
    <xf numFmtId="164" fontId="17" fillId="24" borderId="43" xfId="40" applyNumberFormat="1" applyFont="1" applyFill="1" applyBorder="1" applyAlignment="1">
      <alignment horizontal="left" wrapText="1"/>
    </xf>
    <xf numFmtId="164" fontId="17" fillId="24" borderId="18" xfId="40" applyNumberFormat="1" applyFont="1" applyFill="1" applyBorder="1" applyAlignment="1">
      <alignment horizontal="left" wrapText="1"/>
    </xf>
    <xf numFmtId="164" fontId="12" fillId="24" borderId="18" xfId="40" applyNumberFormat="1" applyFont="1" applyFill="1" applyBorder="1" applyAlignment="1">
      <alignment horizontal="center" wrapText="1"/>
    </xf>
    <xf numFmtId="0" fontId="12" fillId="25" borderId="22" xfId="0" applyFont="1" applyFill="1" applyBorder="1"/>
    <xf numFmtId="0" fontId="12" fillId="25" borderId="21" xfId="0" applyFont="1" applyFill="1" applyBorder="1"/>
    <xf numFmtId="0" fontId="12" fillId="25" borderId="19" xfId="0" applyFont="1" applyFill="1" applyBorder="1"/>
    <xf numFmtId="164" fontId="12" fillId="24" borderId="19" xfId="40" applyNumberFormat="1" applyFont="1" applyFill="1" applyBorder="1" applyAlignment="1">
      <alignment horizontal="center" wrapText="1"/>
    </xf>
    <xf numFmtId="164" fontId="12" fillId="24" borderId="41" xfId="40" applyNumberFormat="1" applyFont="1" applyFill="1" applyBorder="1" applyAlignment="1">
      <alignment horizontal="center" readingOrder="1"/>
    </xf>
    <xf numFmtId="0" fontId="12" fillId="25" borderId="18" xfId="0" applyFont="1" applyFill="1" applyBorder="1" applyAlignment="1">
      <alignment readingOrder="1"/>
    </xf>
    <xf numFmtId="164" fontId="12" fillId="24" borderId="18" xfId="40" applyNumberFormat="1" applyFont="1" applyFill="1" applyBorder="1" applyAlignment="1">
      <alignment horizontal="center" readingOrder="1"/>
    </xf>
    <xf numFmtId="0" fontId="11" fillId="24" borderId="42" xfId="40" applyFont="1" applyFill="1" applyBorder="1" applyAlignment="1">
      <alignment horizontal="right" readingOrder="1"/>
    </xf>
    <xf numFmtId="0" fontId="12" fillId="25" borderId="23" xfId="0" applyFont="1" applyFill="1" applyBorder="1" applyAlignment="1">
      <alignment readingOrder="1"/>
    </xf>
    <xf numFmtId="0" fontId="17" fillId="25" borderId="20" xfId="0" applyFont="1" applyFill="1" applyBorder="1" applyAlignment="1">
      <alignment horizontal="left" indent="1" readingOrder="1"/>
    </xf>
    <xf numFmtId="164" fontId="12" fillId="24" borderId="23" xfId="40" applyNumberFormat="1" applyFont="1" applyFill="1" applyBorder="1" applyAlignment="1">
      <alignment horizontal="center" readingOrder="1"/>
    </xf>
    <xf numFmtId="164" fontId="12" fillId="24" borderId="22" xfId="40" applyNumberFormat="1" applyFont="1" applyFill="1" applyBorder="1" applyAlignment="1">
      <alignment horizontal="center" readingOrder="1"/>
    </xf>
    <xf numFmtId="164" fontId="12" fillId="24" borderId="20" xfId="40" applyNumberFormat="1" applyFont="1" applyFill="1" applyBorder="1" applyAlignment="1">
      <alignment horizontal="center" readingOrder="1"/>
    </xf>
    <xf numFmtId="0" fontId="0" fillId="0" borderId="0" xfId="0" applyBorder="1" applyAlignment="1">
      <alignment readingOrder="2"/>
    </xf>
    <xf numFmtId="0" fontId="9"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3" fillId="25" borderId="19" xfId="0" applyFont="1" applyFill="1" applyBorder="1" applyAlignment="1">
      <alignment readingOrder="1"/>
    </xf>
    <xf numFmtId="0" fontId="9" fillId="25" borderId="0" xfId="0" applyFont="1" applyFill="1" applyBorder="1" applyAlignment="1">
      <alignment horizontal="left" readingOrder="1"/>
    </xf>
    <xf numFmtId="0" fontId="0" fillId="38" borderId="0" xfId="0" applyFill="1"/>
    <xf numFmtId="0" fontId="0" fillId="38" borderId="0" xfId="0" applyFill="1" applyBorder="1" applyAlignment="1">
      <alignment horizontal="left"/>
    </xf>
    <xf numFmtId="0" fontId="10" fillId="38" borderId="0" xfId="0" applyFont="1" applyFill="1" applyBorder="1" applyAlignment="1">
      <alignment horizontal="justify" vertical="top" wrapText="1"/>
    </xf>
    <xf numFmtId="0" fontId="0" fillId="38" borderId="0" xfId="0" applyFill="1" applyBorder="1"/>
    <xf numFmtId="0" fontId="9" fillId="38" borderId="0" xfId="0" applyFont="1" applyFill="1" applyBorder="1" applyAlignment="1">
      <alignment horizontal="left"/>
    </xf>
    <xf numFmtId="0" fontId="0" fillId="38" borderId="0" xfId="0" applyFill="1" applyAlignment="1">
      <alignment vertical="center"/>
    </xf>
    <xf numFmtId="0" fontId="0" fillId="38" borderId="0" xfId="0" applyFill="1" applyBorder="1" applyAlignment="1">
      <alignment vertical="center"/>
    </xf>
    <xf numFmtId="0" fontId="11" fillId="38" borderId="0" xfId="0" applyFont="1" applyFill="1" applyBorder="1"/>
    <xf numFmtId="0" fontId="12" fillId="38" borderId="0" xfId="0" applyFont="1" applyFill="1" applyBorder="1"/>
    <xf numFmtId="0" fontId="11" fillId="39" borderId="0" xfId="40" applyFont="1" applyFill="1" applyBorder="1"/>
    <xf numFmtId="0" fontId="30" fillId="25" borderId="20" xfId="0" applyFont="1" applyFill="1" applyBorder="1" applyAlignment="1">
      <alignment vertical="center"/>
    </xf>
    <xf numFmtId="3" fontId="12" fillId="25" borderId="0" xfId="59" applyNumberFormat="1" applyFont="1" applyFill="1" applyBorder="1" applyAlignment="1">
      <alignment horizontal="right"/>
    </xf>
    <xf numFmtId="167" fontId="12" fillId="25" borderId="0" xfId="59" applyNumberFormat="1" applyFont="1" applyFill="1" applyBorder="1" applyAlignment="1">
      <alignment horizontal="right"/>
    </xf>
    <xf numFmtId="0" fontId="30" fillId="25" borderId="20" xfId="0" applyFont="1" applyFill="1" applyBorder="1"/>
    <xf numFmtId="3" fontId="12"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5" fillId="25" borderId="19" xfId="51" applyNumberFormat="1" applyFont="1" applyFill="1" applyBorder="1"/>
    <xf numFmtId="0" fontId="10" fillId="26" borderId="19" xfId="51" applyFont="1" applyFill="1" applyBorder="1"/>
    <xf numFmtId="0" fontId="5" fillId="26" borderId="19" xfId="51" applyFont="1" applyFill="1" applyBorder="1"/>
    <xf numFmtId="0" fontId="28" fillId="26" borderId="19" xfId="51" applyFont="1" applyFill="1" applyBorder="1"/>
    <xf numFmtId="0" fontId="51" fillId="26" borderId="19" xfId="51" applyFont="1" applyFill="1" applyBorder="1" applyAlignment="1">
      <alignment horizontal="center"/>
    </xf>
    <xf numFmtId="0" fontId="2" fillId="26" borderId="0" xfId="51" applyFont="1" applyFill="1" applyBorder="1"/>
    <xf numFmtId="0" fontId="49" fillId="26" borderId="0" xfId="51" applyFont="1" applyFill="1" applyBorder="1"/>
    <xf numFmtId="0" fontId="6" fillId="26" borderId="19" xfId="51" applyFont="1" applyFill="1" applyBorder="1"/>
    <xf numFmtId="0" fontId="77" fillId="26" borderId="0" xfId="51" applyFont="1" applyFill="1" applyBorder="1"/>
    <xf numFmtId="0" fontId="78" fillId="26" borderId="19" xfId="51" applyFont="1" applyFill="1" applyBorder="1"/>
    <xf numFmtId="0" fontId="71" fillId="26" borderId="19" xfId="51" applyFont="1" applyFill="1" applyBorder="1"/>
    <xf numFmtId="0" fontId="9" fillId="25" borderId="19" xfId="51" applyFont="1" applyFill="1" applyBorder="1"/>
    <xf numFmtId="0" fontId="5" fillId="25" borderId="19" xfId="51" applyFont="1" applyFill="1" applyBorder="1"/>
    <xf numFmtId="0" fontId="71" fillId="25" borderId="19" xfId="51" applyFont="1" applyFill="1" applyBorder="1"/>
    <xf numFmtId="0" fontId="85" fillId="24" borderId="0" xfId="40" applyFont="1" applyFill="1" applyBorder="1" applyAlignment="1">
      <alignment vertical="center"/>
    </xf>
    <xf numFmtId="165" fontId="85" fillId="27" borderId="0" xfId="40" applyNumberFormat="1" applyFont="1" applyFill="1" applyBorder="1" applyAlignment="1">
      <alignment horizontal="right"/>
    </xf>
    <xf numFmtId="0" fontId="30" fillId="25" borderId="19" xfId="0" applyFont="1" applyFill="1" applyBorder="1" applyAlignment="1">
      <alignment vertical="center"/>
    </xf>
    <xf numFmtId="0" fontId="30" fillId="25" borderId="19" xfId="0" applyFont="1" applyFill="1" applyBorder="1"/>
    <xf numFmtId="0" fontId="27" fillId="25" borderId="19" xfId="0" applyFont="1" applyFill="1" applyBorder="1"/>
    <xf numFmtId="0" fontId="27" fillId="25" borderId="20" xfId="0" applyFont="1" applyFill="1" applyBorder="1"/>
    <xf numFmtId="0" fontId="29" fillId="27" borderId="0" xfId="40" applyFont="1" applyFill="1" applyBorder="1" applyAlignment="1">
      <alignment horizontal="left" vertical="top" wrapText="1"/>
    </xf>
    <xf numFmtId="0" fontId="9" fillId="26" borderId="41" xfId="0" applyFont="1" applyFill="1" applyBorder="1" applyAlignment="1">
      <alignment horizontal="center" vertical="center"/>
    </xf>
    <xf numFmtId="0" fontId="9" fillId="26" borderId="41" xfId="0" applyFont="1" applyFill="1" applyBorder="1" applyAlignment="1">
      <alignment horizontal="center" vertical="center" readingOrder="1"/>
    </xf>
    <xf numFmtId="0" fontId="16" fillId="26" borderId="41" xfId="0" applyFont="1" applyFill="1" applyBorder="1" applyAlignment="1">
      <alignment horizontal="center" vertical="center"/>
    </xf>
    <xf numFmtId="164" fontId="12" fillId="40" borderId="39" xfId="40" applyNumberFormat="1" applyFont="1" applyFill="1" applyBorder="1" applyAlignment="1">
      <alignment horizontal="center" wrapText="1"/>
    </xf>
    <xf numFmtId="0" fontId="12" fillId="38" borderId="0" xfId="62" applyFont="1" applyFill="1" applyBorder="1" applyAlignment="1">
      <alignment horizontal="left" vertical="center"/>
    </xf>
    <xf numFmtId="0" fontId="10" fillId="38" borderId="0" xfId="62" applyFont="1" applyFill="1" applyBorder="1" applyAlignment="1">
      <alignment horizontal="left" vertical="center"/>
    </xf>
    <xf numFmtId="0" fontId="17" fillId="25" borderId="0" xfId="0" applyFont="1" applyFill="1" applyBorder="1" applyAlignment="1"/>
    <xf numFmtId="0" fontId="11" fillId="25" borderId="0" xfId="0" applyFont="1" applyFill="1" applyBorder="1" applyAlignment="1">
      <alignment horizontal="center"/>
    </xf>
    <xf numFmtId="0" fontId="24" fillId="38" borderId="18" xfId="0" applyFont="1" applyFill="1" applyBorder="1" applyAlignment="1">
      <alignment vertical="center"/>
    </xf>
    <xf numFmtId="0" fontId="10" fillId="38" borderId="18" xfId="0" applyFont="1" applyFill="1" applyBorder="1" applyAlignment="1">
      <alignment horizontal="justify" vertical="top" wrapText="1"/>
    </xf>
    <xf numFmtId="0" fontId="12" fillId="38" borderId="18" xfId="0" applyFont="1" applyFill="1" applyBorder="1"/>
    <xf numFmtId="0" fontId="11" fillId="41" borderId="0" xfId="40" applyFont="1" applyFill="1" applyBorder="1"/>
    <xf numFmtId="0" fontId="11" fillId="43" borderId="0" xfId="40" applyFont="1" applyFill="1" applyBorder="1"/>
    <xf numFmtId="0" fontId="11" fillId="33" borderId="0" xfId="0" applyFont="1" applyFill="1" applyBorder="1"/>
    <xf numFmtId="0" fontId="0" fillId="37" borderId="0" xfId="0" applyFill="1" applyBorder="1"/>
    <xf numFmtId="0" fontId="11" fillId="42" borderId="0" xfId="40" applyFont="1" applyFill="1" applyBorder="1"/>
    <xf numFmtId="0" fontId="12" fillId="37" borderId="0" xfId="0" applyFont="1" applyFill="1" applyBorder="1"/>
    <xf numFmtId="0" fontId="28" fillId="37" borderId="0" xfId="0" applyFont="1" applyFill="1" applyBorder="1"/>
    <xf numFmtId="0" fontId="11" fillId="37" borderId="0" xfId="0" applyFont="1" applyFill="1" applyBorder="1"/>
    <xf numFmtId="0" fontId="0" fillId="37" borderId="18" xfId="0" applyFill="1" applyBorder="1"/>
    <xf numFmtId="0" fontId="11" fillId="37" borderId="18" xfId="0" applyFont="1" applyFill="1" applyBorder="1"/>
    <xf numFmtId="0" fontId="12" fillId="37" borderId="18" xfId="0" applyFont="1" applyFill="1" applyBorder="1"/>
    <xf numFmtId="0" fontId="112" fillId="37" borderId="0" xfId="68" applyFont="1" applyFill="1" applyBorder="1" applyAlignment="1" applyProtection="1"/>
    <xf numFmtId="0" fontId="113" fillId="42" borderId="0" xfId="40" applyFont="1" applyFill="1" applyBorder="1"/>
    <xf numFmtId="0" fontId="2" fillId="31" borderId="47" xfId="62" applyFill="1" applyBorder="1"/>
    <xf numFmtId="3" fontId="85" fillId="25" borderId="0" xfId="59" applyNumberFormat="1" applyFont="1" applyFill="1" applyBorder="1" applyAlignment="1">
      <alignment horizontal="right"/>
    </xf>
    <xf numFmtId="0" fontId="0" fillId="26" borderId="0" xfId="51" applyFont="1" applyFill="1" applyBorder="1" applyAlignment="1">
      <alignment vertical="center"/>
    </xf>
    <xf numFmtId="0" fontId="13" fillId="26" borderId="0" xfId="51" applyFont="1" applyFill="1" applyBorder="1"/>
    <xf numFmtId="0" fontId="24" fillId="26" borderId="0" xfId="51" applyFont="1" applyFill="1" applyBorder="1"/>
    <xf numFmtId="0" fontId="51" fillId="26" borderId="0" xfId="51" applyFont="1" applyFill="1" applyBorder="1" applyAlignment="1">
      <alignment horizontal="center"/>
    </xf>
    <xf numFmtId="0" fontId="115" fillId="27" borderId="0" xfId="61" applyFont="1" applyFill="1" applyBorder="1" applyAlignment="1">
      <alignment horizontal="left" indent="1"/>
    </xf>
    <xf numFmtId="0" fontId="68" fillId="26" borderId="0" xfId="51" applyFont="1" applyFill="1" applyBorder="1"/>
    <xf numFmtId="0" fontId="116" fillId="26" borderId="0" xfId="51" applyFont="1" applyFill="1" applyBorder="1"/>
    <xf numFmtId="0" fontId="9" fillId="26" borderId="0" xfId="51" applyFont="1" applyFill="1" applyBorder="1"/>
    <xf numFmtId="0" fontId="113" fillId="27" borderId="0" xfId="61" applyFont="1" applyFill="1" applyBorder="1" applyAlignment="1">
      <alignment horizontal="left" indent="1"/>
    </xf>
    <xf numFmtId="0" fontId="90" fillId="26" borderId="15" xfId="62" applyFont="1" applyFill="1" applyBorder="1" applyAlignment="1">
      <alignment vertical="center"/>
    </xf>
    <xf numFmtId="3" fontId="85" fillId="24" borderId="0" xfId="40" applyNumberFormat="1" applyFont="1" applyFill="1" applyBorder="1" applyAlignment="1">
      <alignment horizontal="right" wrapText="1"/>
    </xf>
    <xf numFmtId="3" fontId="85" fillId="24" borderId="0" xfId="40" applyNumberFormat="1" applyFont="1" applyFill="1" applyBorder="1" applyAlignment="1">
      <alignment horizontal="right" vertical="center" wrapText="1"/>
    </xf>
    <xf numFmtId="0" fontId="49" fillId="26" borderId="33" xfId="63" applyFont="1" applyFill="1" applyBorder="1" applyAlignment="1">
      <alignment horizontal="left" vertical="center"/>
    </xf>
    <xf numFmtId="0" fontId="90" fillId="26" borderId="15" xfId="0" applyFont="1" applyFill="1" applyBorder="1" applyAlignment="1">
      <alignment vertical="center"/>
    </xf>
    <xf numFmtId="0" fontId="13" fillId="26" borderId="16" xfId="62" applyFont="1" applyFill="1" applyBorder="1" applyAlignment="1">
      <alignment vertical="center"/>
    </xf>
    <xf numFmtId="0" fontId="4" fillId="26" borderId="16" xfId="62" applyFont="1" applyFill="1" applyBorder="1" applyAlignment="1">
      <alignment vertical="center"/>
    </xf>
    <xf numFmtId="0" fontId="4" fillId="26" borderId="17" xfId="62" applyFont="1" applyFill="1" applyBorder="1" applyAlignment="1">
      <alignment vertical="center"/>
    </xf>
    <xf numFmtId="0" fontId="14" fillId="32" borderId="50" xfId="62" applyFont="1" applyFill="1" applyBorder="1" applyAlignment="1">
      <alignment horizontal="center" vertical="center"/>
    </xf>
    <xf numFmtId="0" fontId="9" fillId="25" borderId="0" xfId="62" applyFont="1" applyFill="1" applyBorder="1" applyAlignment="1">
      <alignment horizontal="left"/>
    </xf>
    <xf numFmtId="164" fontId="99" fillId="25" borderId="0" xfId="40" applyNumberFormat="1" applyFont="1" applyFill="1" applyBorder="1" applyAlignment="1">
      <alignment horizontal="right" wrapText="1"/>
    </xf>
    <xf numFmtId="164" fontId="99" fillId="26" borderId="0" xfId="40" applyNumberFormat="1" applyFont="1" applyFill="1" applyBorder="1" applyAlignment="1">
      <alignment horizontal="right" wrapText="1"/>
    </xf>
    <xf numFmtId="0" fontId="14" fillId="33" borderId="19" xfId="63" applyFont="1" applyFill="1" applyBorder="1" applyAlignment="1">
      <alignment horizontal="center" vertical="center"/>
    </xf>
    <xf numFmtId="0" fontId="11" fillId="25" borderId="0" xfId="62" applyFont="1" applyFill="1" applyBorder="1" applyAlignment="1">
      <alignment horizontal="center"/>
    </xf>
    <xf numFmtId="0" fontId="2" fillId="25" borderId="0" xfId="70" applyFill="1"/>
    <xf numFmtId="0" fontId="2" fillId="25" borderId="18" xfId="70" applyFill="1" applyBorder="1" applyAlignment="1">
      <alignment horizontal="left"/>
    </xf>
    <xf numFmtId="0" fontId="3" fillId="25" borderId="18" xfId="70" applyFont="1" applyFill="1" applyBorder="1"/>
    <xf numFmtId="0" fontId="3" fillId="0" borderId="18" xfId="70" applyFont="1" applyBorder="1"/>
    <xf numFmtId="0" fontId="2" fillId="25" borderId="18" xfId="70" applyFill="1" applyBorder="1"/>
    <xf numFmtId="0" fontId="2" fillId="0" borderId="0" xfId="70"/>
    <xf numFmtId="0" fontId="8" fillId="25" borderId="0" xfId="70" applyFont="1" applyFill="1" applyBorder="1" applyAlignment="1">
      <alignment horizontal="left"/>
    </xf>
    <xf numFmtId="0" fontId="3" fillId="25" borderId="0" xfId="70" applyFont="1" applyFill="1" applyBorder="1"/>
    <xf numFmtId="0" fontId="12" fillId="25" borderId="0" xfId="70" applyFont="1" applyFill="1" applyBorder="1"/>
    <xf numFmtId="0" fontId="2" fillId="25" borderId="21" xfId="70" applyFill="1" applyBorder="1"/>
    <xf numFmtId="0" fontId="2" fillId="25" borderId="0" xfId="70" applyFill="1" applyBorder="1"/>
    <xf numFmtId="0" fontId="5" fillId="25" borderId="19" xfId="70" applyFont="1" applyFill="1" applyBorder="1"/>
    <xf numFmtId="0" fontId="2" fillId="25" borderId="0" xfId="70" applyFill="1" applyAlignment="1">
      <alignment vertical="center"/>
    </xf>
    <xf numFmtId="0" fontId="2" fillId="25" borderId="0" xfId="70" applyFill="1" applyBorder="1" applyAlignment="1">
      <alignment vertical="center"/>
    </xf>
    <xf numFmtId="0" fontId="2" fillId="0" borderId="0" xfId="70" applyAlignment="1">
      <alignment vertical="center"/>
    </xf>
    <xf numFmtId="0" fontId="10" fillId="25" borderId="0" xfId="70" applyFont="1" applyFill="1" applyBorder="1"/>
    <xf numFmtId="0" fontId="3" fillId="0" borderId="0" xfId="70" applyFont="1"/>
    <xf numFmtId="0" fontId="11" fillId="25" borderId="0" xfId="70" applyFont="1" applyFill="1" applyBorder="1" applyAlignment="1"/>
    <xf numFmtId="0" fontId="11" fillId="25" borderId="0" xfId="70" applyFont="1" applyFill="1" applyBorder="1" applyAlignment="1">
      <alignment horizontal="center"/>
    </xf>
    <xf numFmtId="0" fontId="10" fillId="25" borderId="0" xfId="70" applyFont="1" applyFill="1" applyBorder="1" applyAlignment="1">
      <alignment vertical="center"/>
    </xf>
    <xf numFmtId="0" fontId="30" fillId="25" borderId="0" xfId="70" applyFont="1" applyFill="1"/>
    <xf numFmtId="0" fontId="30" fillId="25" borderId="0" xfId="70" applyFont="1" applyFill="1" applyBorder="1"/>
    <xf numFmtId="3" fontId="33" fillId="25" borderId="0" xfId="70" applyNumberFormat="1" applyFont="1" applyFill="1" applyBorder="1" applyAlignment="1">
      <alignment horizontal="right"/>
    </xf>
    <xf numFmtId="0" fontId="30" fillId="0" borderId="0" xfId="70" applyFont="1"/>
    <xf numFmtId="0" fontId="11" fillId="25" borderId="0" xfId="70" applyFont="1" applyFill="1" applyBorder="1"/>
    <xf numFmtId="0" fontId="12" fillId="25" borderId="0" xfId="70" applyFont="1" applyFill="1" applyBorder="1" applyAlignment="1">
      <alignment horizontal="left" indent="2"/>
    </xf>
    <xf numFmtId="3" fontId="12" fillId="26" borderId="0" xfId="70" applyNumberFormat="1" applyFont="1" applyFill="1"/>
    <xf numFmtId="0" fontId="12" fillId="25" borderId="0" xfId="70" applyFont="1" applyFill="1" applyBorder="1" applyAlignment="1">
      <alignment horizontal="right"/>
    </xf>
    <xf numFmtId="0" fontId="32" fillId="25" borderId="19" xfId="70" applyFont="1" applyFill="1" applyBorder="1"/>
    <xf numFmtId="0" fontId="12" fillId="26" borderId="0" xfId="70" applyFont="1" applyFill="1" applyBorder="1"/>
    <xf numFmtId="0" fontId="2" fillId="0" borderId="0" xfId="70" applyFill="1"/>
    <xf numFmtId="0" fontId="2" fillId="25" borderId="0" xfId="70" applyFill="1" applyAlignment="1">
      <alignment vertical="top"/>
    </xf>
    <xf numFmtId="0" fontId="2" fillId="25" borderId="0" xfId="70" applyFill="1" applyBorder="1" applyAlignment="1">
      <alignment vertical="top"/>
    </xf>
    <xf numFmtId="0" fontId="5" fillId="25" borderId="19" xfId="70" applyFont="1" applyFill="1" applyBorder="1" applyAlignment="1">
      <alignment vertical="top"/>
    </xf>
    <xf numFmtId="0" fontId="53" fillId="25" borderId="0" xfId="70" applyFont="1" applyFill="1" applyBorder="1" applyAlignment="1">
      <alignment vertical="top" wrapText="1"/>
    </xf>
    <xf numFmtId="0" fontId="2" fillId="0" borderId="0" xfId="70" applyAlignment="1">
      <alignment vertical="top"/>
    </xf>
    <xf numFmtId="0" fontId="53" fillId="25" borderId="0" xfId="70" applyFont="1" applyFill="1" applyBorder="1" applyAlignment="1">
      <alignment wrapText="1"/>
    </xf>
    <xf numFmtId="0" fontId="11" fillId="25" borderId="0" xfId="70" applyFont="1" applyFill="1" applyBorder="1" applyAlignment="1">
      <alignment horizontal="right"/>
    </xf>
    <xf numFmtId="0" fontId="2" fillId="25" borderId="0" xfId="70" applyFill="1" applyAlignment="1"/>
    <xf numFmtId="0" fontId="2" fillId="25" borderId="0" xfId="70" applyFill="1" applyBorder="1" applyAlignment="1"/>
    <xf numFmtId="3" fontId="85" fillId="26" borderId="0" xfId="70" applyNumberFormat="1" applyFont="1" applyFill="1" applyBorder="1" applyAlignment="1">
      <alignment horizontal="right"/>
    </xf>
    <xf numFmtId="0" fontId="5" fillId="25" borderId="19" xfId="70" applyFont="1" applyFill="1" applyBorder="1" applyAlignment="1"/>
    <xf numFmtId="0" fontId="2" fillId="0" borderId="0" xfId="70" applyAlignment="1"/>
    <xf numFmtId="0" fontId="5" fillId="25" borderId="19" xfId="70" applyFont="1" applyFill="1" applyBorder="1" applyAlignment="1">
      <alignment vertical="center"/>
    </xf>
    <xf numFmtId="3" fontId="119" fillId="26" borderId="0" xfId="70" applyNumberFormat="1" applyFont="1" applyFill="1" applyBorder="1" applyAlignment="1">
      <alignment horizontal="right"/>
    </xf>
    <xf numFmtId="4" fontId="12" fillId="26" borderId="0" xfId="70" applyNumberFormat="1" applyFont="1" applyFill="1" applyBorder="1" applyAlignment="1">
      <alignment horizontal="right"/>
    </xf>
    <xf numFmtId="0" fontId="10" fillId="26" borderId="0" xfId="70" applyFont="1" applyFill="1" applyBorder="1"/>
    <xf numFmtId="0" fontId="11" fillId="26" borderId="0" xfId="70" applyFont="1" applyFill="1" applyBorder="1" applyAlignment="1">
      <alignment horizontal="right"/>
    </xf>
    <xf numFmtId="0" fontId="29" fillId="25" borderId="0" xfId="70" applyFont="1" applyFill="1" applyBorder="1" applyAlignment="1">
      <alignment vertical="center"/>
    </xf>
    <xf numFmtId="0" fontId="88" fillId="25" borderId="0" xfId="70" applyFont="1" applyFill="1" applyBorder="1" applyAlignment="1">
      <alignment horizontal="left" vertical="center"/>
    </xf>
    <xf numFmtId="0" fontId="14" fillId="40" borderId="19" xfId="70" applyFont="1" applyFill="1" applyBorder="1" applyAlignment="1">
      <alignment horizontal="center" vertical="center"/>
    </xf>
    <xf numFmtId="0" fontId="12" fillId="0" borderId="0" xfId="70" applyFont="1"/>
    <xf numFmtId="0" fontId="2" fillId="0" borderId="0" xfId="62" applyBorder="1"/>
    <xf numFmtId="164" fontId="12" fillId="27" borderId="0" xfId="40" applyNumberFormat="1" applyFont="1" applyFill="1" applyBorder="1" applyAlignment="1">
      <alignment horizontal="center" wrapText="1"/>
    </xf>
    <xf numFmtId="0" fontId="16" fillId="24" borderId="0" xfId="40" applyFont="1" applyFill="1" applyBorder="1" applyAlignment="1">
      <alignment horizontal="center" vertical="center" wrapText="1"/>
    </xf>
    <xf numFmtId="0" fontId="16" fillId="0" borderId="0" xfId="40" applyFont="1" applyFill="1" applyBorder="1" applyAlignment="1">
      <alignment horizontal="center" vertical="top" wrapText="1"/>
    </xf>
    <xf numFmtId="0" fontId="2" fillId="26" borderId="0" xfId="71" applyFill="1" applyBorder="1"/>
    <xf numFmtId="0" fontId="2" fillId="25" borderId="21" xfId="72" applyFill="1" applyBorder="1"/>
    <xf numFmtId="0" fontId="2" fillId="25" borderId="19" xfId="72" applyFill="1" applyBorder="1"/>
    <xf numFmtId="0" fontId="3" fillId="0" borderId="0" xfId="73" applyFont="1"/>
    <xf numFmtId="0" fontId="3" fillId="0" borderId="0" xfId="73" applyFont="1" applyAlignment="1">
      <alignment horizontal="right"/>
    </xf>
    <xf numFmtId="0" fontId="2" fillId="0" borderId="0" xfId="73" applyFont="1"/>
    <xf numFmtId="0" fontId="57" fillId="0" borderId="0" xfId="70" applyFont="1"/>
    <xf numFmtId="0" fontId="2" fillId="25" borderId="22" xfId="70" applyFill="1" applyBorder="1"/>
    <xf numFmtId="0" fontId="11" fillId="26" borderId="11" xfId="70" applyFont="1" applyFill="1" applyBorder="1" applyAlignment="1">
      <alignment horizontal="center"/>
    </xf>
    <xf numFmtId="0" fontId="2" fillId="26" borderId="0" xfId="70" applyFill="1" applyBorder="1"/>
    <xf numFmtId="0" fontId="11" fillId="24" borderId="0" xfId="40" applyFont="1" applyFill="1" applyBorder="1" applyAlignment="1">
      <alignment vertical="center"/>
    </xf>
    <xf numFmtId="164" fontId="16" fillId="25" borderId="0" xfId="40" applyNumberFormat="1" applyFont="1" applyFill="1" applyBorder="1" applyAlignment="1">
      <alignment horizontal="right" vertical="center" wrapText="1"/>
    </xf>
    <xf numFmtId="164" fontId="16" fillId="26" borderId="0" xfId="40" applyNumberFormat="1" applyFont="1" applyFill="1" applyBorder="1" applyAlignment="1">
      <alignment horizontal="right" vertical="center" wrapText="1"/>
    </xf>
    <xf numFmtId="0" fontId="11" fillId="24" borderId="0" xfId="40" applyFont="1" applyFill="1" applyBorder="1" applyAlignment="1">
      <alignment horizontal="justify" vertical="center"/>
    </xf>
    <xf numFmtId="0" fontId="86" fillId="25" borderId="0" xfId="70" applyFont="1" applyFill="1" applyBorder="1"/>
    <xf numFmtId="3" fontId="2" fillId="0" borderId="0" xfId="70" applyNumberFormat="1"/>
    <xf numFmtId="165" fontId="2" fillId="0" borderId="0" xfId="70" applyNumberFormat="1"/>
    <xf numFmtId="0" fontId="11" fillId="27" borderId="0" xfId="40" applyFont="1" applyFill="1" applyBorder="1" applyAlignment="1">
      <alignment horizontal="left"/>
    </xf>
    <xf numFmtId="0" fontId="13" fillId="25" borderId="0" xfId="70" applyFont="1" applyFill="1" applyBorder="1"/>
    <xf numFmtId="0" fontId="16" fillId="27" borderId="0" xfId="40" applyFont="1" applyFill="1" applyBorder="1" applyAlignment="1">
      <alignment horizontal="left" indent="1"/>
    </xf>
    <xf numFmtId="0" fontId="11" fillId="26" borderId="0" xfId="70" applyFont="1" applyFill="1" applyBorder="1" applyAlignment="1">
      <alignment horizontal="left"/>
    </xf>
    <xf numFmtId="0" fontId="2" fillId="0" borderId="0" xfId="70" applyBorder="1"/>
    <xf numFmtId="0" fontId="2" fillId="25" borderId="20" xfId="70" applyFill="1" applyBorder="1"/>
    <xf numFmtId="0" fontId="12" fillId="27" borderId="0" xfId="40" applyFont="1" applyFill="1" applyBorder="1" applyAlignment="1">
      <alignment horizontal="left"/>
    </xf>
    <xf numFmtId="0" fontId="16" fillId="25" borderId="0" xfId="70" applyFont="1" applyFill="1" applyBorder="1" applyAlignment="1">
      <alignment horizontal="left"/>
    </xf>
    <xf numFmtId="0" fontId="16" fillId="26" borderId="0" xfId="70" applyFont="1" applyFill="1" applyBorder="1" applyAlignment="1">
      <alignment horizontal="right"/>
    </xf>
    <xf numFmtId="167" fontId="99" fillId="26" borderId="0" xfId="40" applyNumberFormat="1" applyFont="1" applyFill="1" applyBorder="1" applyAlignment="1">
      <alignment horizontal="right" wrapText="1"/>
    </xf>
    <xf numFmtId="0" fontId="29" fillId="25" borderId="0" xfId="70" applyFont="1" applyFill="1" applyBorder="1"/>
    <xf numFmtId="0" fontId="0" fillId="26" borderId="0" xfId="0" applyFill="1"/>
    <xf numFmtId="0" fontId="14" fillId="32" borderId="55" xfId="52" applyFont="1" applyFill="1" applyBorder="1" applyAlignment="1">
      <alignment horizontal="center" vertical="center"/>
    </xf>
    <xf numFmtId="0" fontId="11" fillId="25" borderId="11" xfId="62" applyFont="1" applyFill="1" applyBorder="1" applyAlignment="1">
      <alignment horizontal="center"/>
    </xf>
    <xf numFmtId="0" fontId="12" fillId="25" borderId="0" xfId="62" applyFont="1" applyFill="1" applyBorder="1" applyAlignment="1">
      <alignment horizontal="left" indent="1"/>
    </xf>
    <xf numFmtId="0" fontId="85" fillId="25" borderId="0" xfId="62" applyFont="1" applyFill="1" applyBorder="1" applyAlignment="1">
      <alignment horizontal="left"/>
    </xf>
    <xf numFmtId="0" fontId="9" fillId="25" borderId="0" xfId="70" applyFont="1" applyFill="1" applyBorder="1" applyAlignment="1">
      <alignment horizontal="right"/>
    </xf>
    <xf numFmtId="0" fontId="55" fillId="25" borderId="0" xfId="70" applyFont="1" applyFill="1"/>
    <xf numFmtId="0" fontId="55" fillId="25" borderId="20" xfId="70" applyFont="1" applyFill="1" applyBorder="1"/>
    <xf numFmtId="1" fontId="99" fillId="26" borderId="0" xfId="70" applyNumberFormat="1" applyFont="1" applyFill="1" applyBorder="1" applyAlignment="1">
      <alignment horizontal="right"/>
    </xf>
    <xf numFmtId="0" fontId="55" fillId="25" borderId="0" xfId="70" applyFont="1" applyFill="1" applyBorder="1"/>
    <xf numFmtId="0" fontId="55" fillId="0" borderId="0" xfId="70" applyFont="1"/>
    <xf numFmtId="0" fontId="13" fillId="25" borderId="0" xfId="70" applyFont="1" applyFill="1"/>
    <xf numFmtId="0" fontId="13" fillId="25" borderId="20" xfId="70" applyFont="1" applyFill="1" applyBorder="1"/>
    <xf numFmtId="1" fontId="16" fillId="26" borderId="0" xfId="70" applyNumberFormat="1" applyFont="1" applyFill="1" applyBorder="1" applyAlignment="1">
      <alignment horizontal="right"/>
    </xf>
    <xf numFmtId="0" fontId="13" fillId="0" borderId="0" xfId="70" applyFont="1"/>
    <xf numFmtId="0" fontId="12" fillId="26" borderId="0" xfId="70" applyFont="1" applyFill="1" applyBorder="1" applyAlignment="1">
      <alignment horizontal="left"/>
    </xf>
    <xf numFmtId="0" fontId="57" fillId="25" borderId="0" xfId="70" applyFont="1" applyFill="1"/>
    <xf numFmtId="0" fontId="89" fillId="25" borderId="20" xfId="70" applyFont="1" applyFill="1" applyBorder="1"/>
    <xf numFmtId="0" fontId="94" fillId="25" borderId="0" xfId="70" applyFont="1" applyFill="1" applyBorder="1" applyAlignment="1">
      <alignment horizontal="left"/>
    </xf>
    <xf numFmtId="0" fontId="29" fillId="25" borderId="0" xfId="70" applyFont="1" applyFill="1"/>
    <xf numFmtId="0" fontId="97" fillId="25" borderId="20" xfId="70" applyFont="1" applyFill="1" applyBorder="1"/>
    <xf numFmtId="3" fontId="99" fillId="26" borderId="0" xfId="70" applyNumberFormat="1" applyFont="1" applyFill="1" applyBorder="1" applyAlignment="1">
      <alignment horizontal="right"/>
    </xf>
    <xf numFmtId="0" fontId="29" fillId="0" borderId="0" xfId="70" applyFont="1"/>
    <xf numFmtId="3" fontId="16" fillId="26" borderId="0" xfId="70" applyNumberFormat="1" applyFont="1" applyFill="1" applyBorder="1" applyAlignment="1">
      <alignment horizontal="right"/>
    </xf>
    <xf numFmtId="3" fontId="5" fillId="25" borderId="0" xfId="70" applyNumberFormat="1" applyFont="1" applyFill="1" applyBorder="1"/>
    <xf numFmtId="0" fontId="86" fillId="25" borderId="20" xfId="70" applyFont="1" applyFill="1" applyBorder="1"/>
    <xf numFmtId="167" fontId="99" fillId="26" borderId="0" xfId="70" applyNumberFormat="1" applyFont="1" applyFill="1" applyBorder="1" applyAlignment="1">
      <alignment horizontal="right"/>
    </xf>
    <xf numFmtId="0" fontId="28" fillId="25" borderId="0" xfId="70" applyFont="1" applyFill="1" applyBorder="1" applyAlignment="1">
      <alignment horizontal="left"/>
    </xf>
    <xf numFmtId="1" fontId="12" fillId="25" borderId="0" xfId="70" applyNumberFormat="1" applyFont="1" applyFill="1" applyBorder="1" applyAlignment="1">
      <alignment horizontal="left" indent="1"/>
    </xf>
    <xf numFmtId="1" fontId="12" fillId="28" borderId="0" xfId="70" applyNumberFormat="1" applyFont="1" applyFill="1" applyBorder="1" applyAlignment="1">
      <alignment horizontal="left" indent="1"/>
    </xf>
    <xf numFmtId="165" fontId="16" fillId="26" borderId="0" xfId="70" applyNumberFormat="1" applyFont="1" applyFill="1" applyBorder="1" applyAlignment="1">
      <alignment horizontal="right"/>
    </xf>
    <xf numFmtId="0" fontId="29" fillId="25" borderId="0" xfId="70" applyFont="1" applyFill="1" applyBorder="1" applyAlignment="1"/>
    <xf numFmtId="0" fontId="57" fillId="25" borderId="0" xfId="70" applyFont="1" applyFill="1" applyBorder="1" applyAlignment="1"/>
    <xf numFmtId="0" fontId="2" fillId="26" borderId="20" xfId="70" applyFill="1" applyBorder="1"/>
    <xf numFmtId="0" fontId="16" fillId="26" borderId="0" xfId="70" applyFont="1" applyFill="1" applyBorder="1"/>
    <xf numFmtId="0" fontId="59" fillId="26" borderId="0" xfId="70" applyFont="1" applyFill="1" applyBorder="1" applyAlignment="1"/>
    <xf numFmtId="0" fontId="29" fillId="26" borderId="0" xfId="70" applyFont="1" applyFill="1" applyBorder="1"/>
    <xf numFmtId="0" fontId="16" fillId="26" borderId="0" xfId="70" applyFont="1" applyFill="1" applyBorder="1" applyAlignment="1">
      <alignment horizontal="left" wrapText="1"/>
    </xf>
    <xf numFmtId="0" fontId="5" fillId="26" borderId="0" xfId="70" applyFont="1" applyFill="1" applyBorder="1"/>
    <xf numFmtId="0" fontId="57" fillId="26" borderId="0" xfId="70" applyFont="1" applyFill="1" applyBorder="1"/>
    <xf numFmtId="0" fontId="11" fillId="26" borderId="0" xfId="70" applyFont="1" applyFill="1" applyBorder="1" applyAlignment="1">
      <alignment horizontal="center"/>
    </xf>
    <xf numFmtId="0" fontId="11" fillId="26" borderId="0" xfId="70" applyFont="1" applyFill="1" applyBorder="1" applyAlignment="1"/>
    <xf numFmtId="0" fontId="18" fillId="26" borderId="0" xfId="70" applyFont="1" applyFill="1" applyBorder="1" applyAlignment="1">
      <alignment horizontal="left"/>
    </xf>
    <xf numFmtId="0" fontId="10" fillId="25" borderId="0" xfId="70" applyFont="1" applyFill="1"/>
    <xf numFmtId="0" fontId="10" fillId="26" borderId="20" xfId="70" applyFont="1" applyFill="1" applyBorder="1"/>
    <xf numFmtId="0" fontId="11" fillId="26" borderId="0" xfId="70" applyFont="1" applyFill="1" applyBorder="1" applyAlignment="1">
      <alignment horizontal="left" indent="1"/>
    </xf>
    <xf numFmtId="0" fontId="10" fillId="0" borderId="0" xfId="70" applyFont="1"/>
    <xf numFmtId="165" fontId="10" fillId="0" borderId="0" xfId="70" applyNumberFormat="1" applyFont="1"/>
    <xf numFmtId="167" fontId="12" fillId="26" borderId="0" xfId="70" applyNumberFormat="1" applyFont="1" applyFill="1" applyBorder="1" applyAlignment="1">
      <alignment horizontal="center"/>
    </xf>
    <xf numFmtId="165" fontId="9" fillId="26" borderId="0" xfId="70" applyNumberFormat="1" applyFont="1" applyFill="1" applyBorder="1" applyAlignment="1">
      <alignment horizontal="center"/>
    </xf>
    <xf numFmtId="0" fontId="13" fillId="26" borderId="20" xfId="70" applyFont="1" applyFill="1" applyBorder="1"/>
    <xf numFmtId="0" fontId="12" fillId="26" borderId="20" xfId="70" applyFont="1" applyFill="1" applyBorder="1"/>
    <xf numFmtId="0" fontId="3" fillId="26" borderId="0" xfId="70" applyFont="1" applyFill="1" applyBorder="1" applyAlignment="1">
      <alignment horizontal="center" wrapText="1"/>
    </xf>
    <xf numFmtId="0" fontId="3" fillId="26" borderId="0" xfId="70" applyFont="1" applyFill="1" applyBorder="1"/>
    <xf numFmtId="0" fontId="9" fillId="26" borderId="0" xfId="70" applyFont="1" applyFill="1" applyBorder="1" applyAlignment="1">
      <alignment horizontal="left" indent="1"/>
    </xf>
    <xf numFmtId="0" fontId="3" fillId="26" borderId="20" xfId="70" applyFont="1" applyFill="1" applyBorder="1"/>
    <xf numFmtId="0" fontId="101" fillId="26" borderId="0" xfId="70" applyFont="1" applyFill="1" applyBorder="1" applyAlignment="1">
      <alignment horizontal="left"/>
    </xf>
    <xf numFmtId="49" fontId="12" fillId="25" borderId="0" xfId="70" applyNumberFormat="1" applyFont="1" applyFill="1" applyBorder="1" applyAlignment="1">
      <alignment horizontal="right"/>
    </xf>
    <xf numFmtId="0" fontId="14" fillId="25" borderId="0" xfId="70" applyFont="1" applyFill="1" applyBorder="1" applyAlignment="1">
      <alignment horizontal="center" vertical="center"/>
    </xf>
    <xf numFmtId="0" fontId="2" fillId="0" borderId="0" xfId="70" applyFill="1" applyBorder="1"/>
    <xf numFmtId="0" fontId="12" fillId="0" borderId="0" xfId="70" applyFont="1" applyFill="1" applyBorder="1" applyAlignment="1">
      <alignment horizontal="left"/>
    </xf>
    <xf numFmtId="0" fontId="9" fillId="25" borderId="23" xfId="70" applyFont="1" applyFill="1" applyBorder="1" applyAlignment="1">
      <alignment horizontal="left"/>
    </xf>
    <xf numFmtId="0" fontId="9" fillId="25" borderId="22" xfId="70" applyFont="1" applyFill="1" applyBorder="1" applyAlignment="1">
      <alignment horizontal="left"/>
    </xf>
    <xf numFmtId="0" fontId="5" fillId="25" borderId="0" xfId="70" applyFont="1" applyFill="1" applyBorder="1"/>
    <xf numFmtId="0" fontId="68" fillId="0" borderId="0" xfId="0" applyFont="1"/>
    <xf numFmtId="0" fontId="71" fillId="25" borderId="0" xfId="0" applyFont="1" applyFill="1" applyBorder="1"/>
    <xf numFmtId="0" fontId="91" fillId="25" borderId="0" xfId="0" applyFont="1" applyFill="1" applyBorder="1" applyAlignment="1">
      <alignment horizontal="left" vertical="center"/>
    </xf>
    <xf numFmtId="0" fontId="0" fillId="25" borderId="21" xfId="0" applyFill="1" applyBorder="1"/>
    <xf numFmtId="0" fontId="5" fillId="25" borderId="19" xfId="0" applyFont="1" applyFill="1" applyBorder="1"/>
    <xf numFmtId="0" fontId="0" fillId="26" borderId="0" xfId="0" applyFill="1" applyBorder="1" applyAlignment="1">
      <alignment vertical="justify" wrapText="1"/>
    </xf>
    <xf numFmtId="0" fontId="55" fillId="25" borderId="0" xfId="0" applyFont="1" applyFill="1"/>
    <xf numFmtId="0" fontId="55" fillId="25" borderId="0" xfId="0" applyFont="1" applyFill="1" applyBorder="1"/>
    <xf numFmtId="0" fontId="55" fillId="0" borderId="0" xfId="0" applyFont="1"/>
    <xf numFmtId="2" fontId="16" fillId="26" borderId="0" xfId="0" applyNumberFormat="1" applyFont="1" applyFill="1" applyBorder="1" applyAlignment="1">
      <alignment horizontal="right"/>
    </xf>
    <xf numFmtId="4" fontId="55" fillId="0" borderId="0" xfId="0" applyNumberFormat="1" applyFont="1"/>
    <xf numFmtId="0" fontId="0" fillId="0" borderId="0" xfId="0" applyAlignment="1"/>
    <xf numFmtId="0" fontId="16" fillId="26" borderId="0" xfId="0" applyFont="1" applyFill="1" applyBorder="1" applyAlignment="1">
      <alignment horizontal="right"/>
    </xf>
    <xf numFmtId="164" fontId="16" fillId="25" borderId="0" xfId="0" applyNumberFormat="1" applyFont="1" applyFill="1" applyBorder="1" applyAlignment="1">
      <alignment horizontal="right"/>
    </xf>
    <xf numFmtId="0" fontId="117" fillId="26" borderId="16" xfId="0" applyFont="1" applyFill="1" applyBorder="1" applyAlignment="1">
      <alignment vertical="center"/>
    </xf>
    <xf numFmtId="0" fontId="117" fillId="26" borderId="17" xfId="0" applyFont="1" applyFill="1" applyBorder="1" applyAlignment="1">
      <alignment vertical="center"/>
    </xf>
    <xf numFmtId="164" fontId="99" fillId="25" borderId="0" xfId="0" applyNumberFormat="1" applyFont="1" applyFill="1" applyBorder="1" applyAlignment="1">
      <alignment horizontal="right"/>
    </xf>
    <xf numFmtId="164" fontId="99"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5" fillId="25" borderId="0" xfId="0" applyFont="1" applyFill="1" applyBorder="1" applyAlignment="1"/>
    <xf numFmtId="0" fontId="68" fillId="25" borderId="0" xfId="0" applyFont="1" applyFill="1" applyAlignment="1"/>
    <xf numFmtId="0" fontId="68" fillId="25" borderId="20" xfId="0" applyFont="1" applyFill="1" applyBorder="1" applyAlignment="1"/>
    <xf numFmtId="0" fontId="99" fillId="25" borderId="0" xfId="0" applyFont="1" applyFill="1" applyBorder="1" applyAlignment="1"/>
    <xf numFmtId="0" fontId="99" fillId="26" borderId="0" xfId="0" applyFont="1" applyFill="1" applyBorder="1" applyAlignment="1"/>
    <xf numFmtId="0" fontId="87" fillId="25" borderId="0" xfId="0" applyFont="1" applyFill="1" applyBorder="1" applyAlignment="1"/>
    <xf numFmtId="0" fontId="68" fillId="0" borderId="0" xfId="0" applyFont="1" applyAlignment="1"/>
    <xf numFmtId="0" fontId="71" fillId="25" borderId="0" xfId="0" applyFont="1" applyFill="1" applyBorder="1" applyAlignment="1"/>
    <xf numFmtId="0" fontId="0" fillId="26" borderId="20" xfId="0" applyFill="1" applyBorder="1" applyAlignment="1"/>
    <xf numFmtId="0" fontId="50" fillId="25" borderId="0" xfId="0" applyFont="1" applyFill="1" applyBorder="1" applyAlignment="1">
      <alignment vertical="top"/>
    </xf>
    <xf numFmtId="0" fontId="9" fillId="25" borderId="0" xfId="0" applyFont="1" applyFill="1" applyBorder="1"/>
    <xf numFmtId="0" fontId="118" fillId="26" borderId="16" xfId="0" applyFont="1" applyFill="1" applyBorder="1" applyAlignment="1">
      <alignment vertical="center"/>
    </xf>
    <xf numFmtId="0" fontId="118" fillId="26" borderId="17" xfId="0" applyFont="1" applyFill="1" applyBorder="1" applyAlignment="1">
      <alignment vertical="center"/>
    </xf>
    <xf numFmtId="0" fontId="9" fillId="26" borderId="0" xfId="0" applyFont="1" applyFill="1" applyBorder="1"/>
    <xf numFmtId="0" fontId="79" fillId="25" borderId="0" xfId="0" applyFont="1" applyFill="1" applyBorder="1" applyAlignment="1">
      <alignment vertical="center"/>
    </xf>
    <xf numFmtId="0" fontId="56" fillId="25" borderId="0" xfId="0" applyFont="1" applyFill="1" applyBorder="1"/>
    <xf numFmtId="0" fontId="21" fillId="25" borderId="0" xfId="0" applyFont="1" applyFill="1" applyBorder="1"/>
    <xf numFmtId="164" fontId="12" fillId="27" borderId="0" xfId="40" applyNumberFormat="1" applyFont="1" applyFill="1" applyBorder="1" applyAlignment="1">
      <alignment horizontal="center" wrapText="1"/>
    </xf>
    <xf numFmtId="49" fontId="50" fillId="24" borderId="0" xfId="40" applyNumberFormat="1" applyFont="1" applyFill="1" applyBorder="1" applyAlignment="1">
      <alignment horizontal="center" vertical="center" wrapText="1"/>
    </xf>
    <xf numFmtId="167" fontId="12" fillId="26" borderId="0" xfId="62" applyNumberFormat="1" applyFont="1" applyFill="1" applyBorder="1" applyAlignment="1">
      <alignment horizontal="right" indent="1"/>
    </xf>
    <xf numFmtId="167" fontId="85" fillId="27" borderId="0" xfId="40" applyNumberFormat="1" applyFont="1" applyFill="1" applyBorder="1" applyAlignment="1">
      <alignment horizontal="right" wrapText="1" indent="1"/>
    </xf>
    <xf numFmtId="167" fontId="12" fillId="27" borderId="0" xfId="40" applyNumberFormat="1" applyFont="1" applyFill="1" applyBorder="1" applyAlignment="1">
      <alignment horizontal="right" wrapText="1" indent="1"/>
    </xf>
    <xf numFmtId="165" fontId="85" fillId="27" borderId="0" xfId="58" applyNumberFormat="1" applyFont="1" applyFill="1" applyBorder="1" applyAlignment="1">
      <alignment horizontal="right" wrapText="1" indent="1"/>
    </xf>
    <xf numFmtId="2" fontId="12" fillId="27" borderId="0" xfId="40" applyNumberFormat="1" applyFont="1" applyFill="1" applyBorder="1" applyAlignment="1">
      <alignment horizontal="right" wrapText="1" indent="1"/>
    </xf>
    <xf numFmtId="167" fontId="85" fillId="26" borderId="0" xfId="62" applyNumberFormat="1" applyFont="1" applyFill="1" applyBorder="1" applyAlignment="1">
      <alignment horizontal="right" indent="1"/>
    </xf>
    <xf numFmtId="0" fontId="16" fillId="25" borderId="0" xfId="62" applyFont="1" applyFill="1" applyBorder="1" applyAlignment="1">
      <alignment horizontal="right"/>
    </xf>
    <xf numFmtId="0" fontId="2" fillId="25" borderId="0" xfId="62" applyFill="1" applyBorder="1" applyAlignment="1">
      <alignment vertical="top"/>
    </xf>
    <xf numFmtId="0" fontId="16" fillId="24" borderId="0" xfId="40" applyFont="1" applyFill="1" applyBorder="1" applyAlignment="1">
      <alignment vertical="top"/>
    </xf>
    <xf numFmtId="0" fontId="69" fillId="0" borderId="0" xfId="51" applyFont="1" applyAlignment="1">
      <alignment horizontal="left"/>
    </xf>
    <xf numFmtId="0" fontId="2" fillId="25" borderId="20" xfId="70" applyFill="1" applyBorder="1" applyAlignment="1">
      <alignment vertical="center"/>
    </xf>
    <xf numFmtId="0" fontId="11" fillId="25" borderId="0" xfId="70" applyFont="1" applyFill="1" applyBorder="1" applyAlignment="1">
      <alignment horizontal="center" vertical="center"/>
    </xf>
    <xf numFmtId="0" fontId="11" fillId="25" borderId="0" xfId="70" applyFont="1" applyFill="1" applyBorder="1" applyAlignment="1">
      <alignment vertical="center"/>
    </xf>
    <xf numFmtId="167" fontId="12" fillId="25" borderId="0" xfId="70" applyNumberFormat="1" applyFont="1" applyFill="1" applyBorder="1" applyAlignment="1">
      <alignment horizontal="center"/>
    </xf>
    <xf numFmtId="1" fontId="12" fillId="25" borderId="0" xfId="70" applyNumberFormat="1" applyFont="1" applyFill="1" applyBorder="1" applyAlignment="1">
      <alignment horizontal="center"/>
    </xf>
    <xf numFmtId="0" fontId="11" fillId="25" borderId="0" xfId="62" applyFont="1" applyFill="1" applyBorder="1" applyAlignment="1">
      <alignment horizontal="left" indent="1"/>
    </xf>
    <xf numFmtId="167" fontId="12" fillId="27" borderId="0" xfId="40" applyNumberFormat="1" applyFont="1" applyFill="1" applyBorder="1" applyAlignment="1">
      <alignment horizontal="center" wrapText="1"/>
    </xf>
    <xf numFmtId="0" fontId="12" fillId="25" borderId="0" xfId="70" applyFont="1" applyFill="1" applyBorder="1" applyAlignment="1">
      <alignment horizontal="left"/>
    </xf>
    <xf numFmtId="0" fontId="2" fillId="26" borderId="0" xfId="70" applyFill="1"/>
    <xf numFmtId="0" fontId="16" fillId="25" borderId="0" xfId="70" applyFont="1" applyFill="1" applyBorder="1" applyAlignment="1">
      <alignment horizontal="right"/>
    </xf>
    <xf numFmtId="0" fontId="12" fillId="27" borderId="0" xfId="40" applyFont="1" applyFill="1" applyBorder="1" applyAlignment="1">
      <alignment horizontal="left" vertical="center"/>
    </xf>
    <xf numFmtId="0" fontId="2" fillId="0" borderId="18" xfId="70" applyFill="1" applyBorder="1"/>
    <xf numFmtId="0" fontId="2" fillId="25" borderId="18" xfId="70" applyFill="1" applyBorder="1" applyAlignment="1">
      <alignment horizontal="center"/>
    </xf>
    <xf numFmtId="0" fontId="49" fillId="25" borderId="0" xfId="70" applyFont="1" applyFill="1" applyBorder="1" applyAlignment="1">
      <alignment horizontal="left"/>
    </xf>
    <xf numFmtId="0" fontId="49" fillId="25" borderId="0" xfId="70" applyFont="1" applyFill="1" applyBorder="1" applyAlignment="1">
      <alignment horizontal="center"/>
    </xf>
    <xf numFmtId="0" fontId="2" fillId="25" borderId="0" xfId="70" applyFill="1" applyBorder="1" applyAlignment="1">
      <alignment horizontal="center"/>
    </xf>
    <xf numFmtId="0" fontId="120" fillId="25" borderId="20" xfId="70" applyFont="1" applyFill="1" applyBorder="1"/>
    <xf numFmtId="167" fontId="85" fillId="26" borderId="10" xfId="70" applyNumberFormat="1" applyFont="1" applyFill="1" applyBorder="1" applyAlignment="1">
      <alignment horizontal="right" indent="3"/>
    </xf>
    <xf numFmtId="167" fontId="2" fillId="25" borderId="0" xfId="70" applyNumberFormat="1" applyFill="1" applyBorder="1"/>
    <xf numFmtId="167" fontId="11" fillId="27" borderId="0" xfId="40" applyNumberFormat="1" applyFont="1" applyFill="1" applyBorder="1" applyAlignment="1">
      <alignment horizontal="right" wrapText="1" indent="3"/>
    </xf>
    <xf numFmtId="3" fontId="100" fillId="25" borderId="0" xfId="70" applyNumberFormat="1" applyFont="1" applyFill="1" applyBorder="1" applyAlignment="1">
      <alignment horizontal="left"/>
    </xf>
    <xf numFmtId="0" fontId="10" fillId="25" borderId="0" xfId="70" applyFont="1" applyFill="1" applyBorder="1" applyAlignment="1">
      <alignment horizontal="center"/>
    </xf>
    <xf numFmtId="0" fontId="2" fillId="0" borderId="0" xfId="70" applyAlignment="1">
      <alignment horizontal="center"/>
    </xf>
    <xf numFmtId="0" fontId="2" fillId="26" borderId="0" xfId="70" applyFill="1" applyBorder="1" applyAlignment="1">
      <alignment vertical="center"/>
    </xf>
    <xf numFmtId="0" fontId="3" fillId="25" borderId="0" xfId="70" applyFont="1" applyFill="1"/>
    <xf numFmtId="0" fontId="3" fillId="25" borderId="20" xfId="70" applyFont="1" applyFill="1" applyBorder="1"/>
    <xf numFmtId="3" fontId="12" fillId="25" borderId="0" xfId="70" applyNumberFormat="1" applyFont="1" applyFill="1" applyBorder="1" applyAlignment="1">
      <alignment horizontal="right"/>
    </xf>
    <xf numFmtId="0" fontId="3" fillId="25" borderId="0" xfId="70" applyFont="1" applyFill="1" applyAlignment="1">
      <alignment vertical="top"/>
    </xf>
    <xf numFmtId="0" fontId="3" fillId="25" borderId="20" xfId="70" applyFont="1" applyFill="1" applyBorder="1" applyAlignment="1">
      <alignment vertical="top"/>
    </xf>
    <xf numFmtId="0" fontId="3" fillId="25" borderId="0" xfId="70" applyFont="1" applyFill="1" applyBorder="1" applyAlignment="1">
      <alignment vertical="top"/>
    </xf>
    <xf numFmtId="0" fontId="3" fillId="0" borderId="0" xfId="70" applyFont="1" applyAlignment="1">
      <alignment vertical="top"/>
    </xf>
    <xf numFmtId="0" fontId="3" fillId="25" borderId="0" xfId="70" applyFont="1" applyFill="1" applyBorder="1" applyAlignment="1">
      <alignment horizontal="center"/>
    </xf>
    <xf numFmtId="0" fontId="5" fillId="25" borderId="0" xfId="70" applyFont="1" applyFill="1" applyBorder="1" applyAlignment="1">
      <alignment vertical="top"/>
    </xf>
    <xf numFmtId="0" fontId="14" fillId="31" borderId="20" xfId="70" applyFont="1" applyFill="1" applyBorder="1" applyAlignment="1">
      <alignment horizontal="center" vertical="center"/>
    </xf>
    <xf numFmtId="0" fontId="2" fillId="0" borderId="0" xfId="70" applyFill="1" applyAlignment="1">
      <alignment vertical="top"/>
    </xf>
    <xf numFmtId="0" fontId="2" fillId="0" borderId="0" xfId="70" applyFill="1" applyBorder="1" applyAlignment="1">
      <alignment vertical="top"/>
    </xf>
    <xf numFmtId="0" fontId="29" fillId="0" borderId="0" xfId="70" applyFont="1" applyFill="1" applyBorder="1"/>
    <xf numFmtId="0" fontId="5" fillId="0" borderId="0" xfId="70" applyFont="1" applyFill="1" applyBorder="1" applyAlignment="1">
      <alignment vertical="top"/>
    </xf>
    <xf numFmtId="0" fontId="13" fillId="0" borderId="0" xfId="70" applyFont="1" applyFill="1" applyBorder="1"/>
    <xf numFmtId="0" fontId="13" fillId="0" borderId="0" xfId="70" applyFont="1" applyFill="1" applyBorder="1" applyAlignment="1">
      <alignment horizontal="center"/>
    </xf>
    <xf numFmtId="49" fontId="12" fillId="0" borderId="0" xfId="70" applyNumberFormat="1" applyFont="1" applyFill="1" applyBorder="1" applyAlignment="1">
      <alignment horizontal="right"/>
    </xf>
    <xf numFmtId="0" fontId="111" fillId="37" borderId="0" xfId="68" applyFill="1" applyBorder="1" applyAlignment="1" applyProtection="1"/>
    <xf numFmtId="0" fontId="29" fillId="25" borderId="0" xfId="70" applyFont="1" applyFill="1" applyBorder="1" applyAlignment="1">
      <alignment vertical="top"/>
    </xf>
    <xf numFmtId="0" fontId="12" fillId="25" borderId="0" xfId="70" applyFont="1" applyFill="1" applyBorder="1" applyAlignment="1">
      <alignment vertical="top"/>
    </xf>
    <xf numFmtId="1" fontId="12" fillId="25" borderId="0" xfId="70" applyNumberFormat="1" applyFont="1" applyFill="1" applyBorder="1" applyAlignment="1">
      <alignment horizontal="center" vertical="top"/>
    </xf>
    <xf numFmtId="1" fontId="12" fillId="25" borderId="0" xfId="70" applyNumberFormat="1" applyFont="1" applyFill="1" applyBorder="1" applyAlignment="1">
      <alignment vertical="top"/>
    </xf>
    <xf numFmtId="0" fontId="2" fillId="25" borderId="0" xfId="70" applyNumberFormat="1" applyFont="1" applyFill="1" applyBorder="1" applyAlignment="1">
      <alignment vertical="top"/>
    </xf>
    <xf numFmtId="0" fontId="3" fillId="0" borderId="0" xfId="62" applyFont="1" applyAlignment="1">
      <alignment horizontal="right"/>
    </xf>
    <xf numFmtId="0" fontId="16" fillId="25" borderId="0" xfId="62" applyFont="1" applyFill="1" applyBorder="1" applyAlignment="1">
      <alignment horizontal="justify" wrapText="1"/>
    </xf>
    <xf numFmtId="0" fontId="11" fillId="25" borderId="0" xfId="62" applyFont="1" applyFill="1" applyBorder="1" applyAlignment="1">
      <alignment horizontal="left" indent="1"/>
    </xf>
    <xf numFmtId="0" fontId="29" fillId="25" borderId="0" xfId="62" applyFont="1" applyFill="1" applyBorder="1" applyAlignment="1">
      <alignment wrapText="1"/>
    </xf>
    <xf numFmtId="0" fontId="9" fillId="25" borderId="22" xfId="62" applyFont="1" applyFill="1" applyBorder="1" applyAlignment="1">
      <alignment horizontal="left"/>
    </xf>
    <xf numFmtId="1" fontId="2" fillId="0" borderId="0" xfId="70" applyNumberFormat="1"/>
    <xf numFmtId="0" fontId="61" fillId="25" borderId="19" xfId="0" applyFont="1" applyFill="1" applyBorder="1"/>
    <xf numFmtId="0" fontId="5" fillId="25" borderId="19" xfId="0" applyFont="1" applyFill="1" applyBorder="1" applyAlignment="1"/>
    <xf numFmtId="0" fontId="2" fillId="0" borderId="0" xfId="62" applyFill="1" applyBorder="1"/>
    <xf numFmtId="0" fontId="2" fillId="0" borderId="0" xfId="62" applyFill="1" applyBorder="1" applyAlignment="1"/>
    <xf numFmtId="0" fontId="85" fillId="26" borderId="0" xfId="70" applyFont="1" applyFill="1" applyBorder="1" applyAlignment="1">
      <alignment horizontal="left"/>
    </xf>
    <xf numFmtId="3" fontId="2" fillId="25" borderId="0" xfId="70" applyNumberFormat="1" applyFill="1"/>
    <xf numFmtId="0" fontId="11" fillId="25" borderId="18" xfId="70" applyFont="1" applyFill="1" applyBorder="1" applyAlignment="1"/>
    <xf numFmtId="167" fontId="81" fillId="26" borderId="0" xfId="62" applyNumberFormat="1" applyFont="1" applyFill="1" applyBorder="1" applyAlignment="1">
      <alignment horizontal="center"/>
    </xf>
    <xf numFmtId="167" fontId="12" fillId="26" borderId="0" xfId="62" applyNumberFormat="1" applyFont="1" applyFill="1" applyBorder="1" applyAlignment="1">
      <alignment horizontal="center"/>
    </xf>
    <xf numFmtId="164" fontId="63" fillId="26" borderId="0" xfId="40" applyNumberFormat="1" applyFont="1" applyFill="1" applyBorder="1" applyAlignment="1">
      <alignment horizontal="center" wrapText="1"/>
    </xf>
    <xf numFmtId="165" fontId="105" fillId="26" borderId="0" xfId="70" applyNumberFormat="1" applyFont="1" applyFill="1" applyBorder="1"/>
    <xf numFmtId="165" fontId="9" fillId="26" borderId="0" xfId="70" applyNumberFormat="1" applyFont="1" applyFill="1" applyBorder="1" applyAlignment="1">
      <alignment horizontal="right"/>
    </xf>
    <xf numFmtId="0" fontId="9" fillId="26" borderId="0" xfId="62" applyFont="1" applyFill="1" applyBorder="1" applyAlignment="1">
      <alignment horizontal="left" indent="1"/>
    </xf>
    <xf numFmtId="0" fontId="9" fillId="26" borderId="0" xfId="62" applyFont="1" applyFill="1" applyBorder="1" applyAlignment="1"/>
    <xf numFmtId="0" fontId="82" fillId="26" borderId="0" xfId="62" applyFont="1" applyFill="1" applyBorder="1" applyAlignment="1">
      <alignment horizontal="left" indent="1"/>
    </xf>
    <xf numFmtId="0" fontId="9" fillId="26" borderId="36" xfId="62" applyFont="1" applyFill="1" applyBorder="1" applyAlignment="1">
      <alignment horizontal="left" indent="1"/>
    </xf>
    <xf numFmtId="0" fontId="9" fillId="26" borderId="36" xfId="62" applyFont="1" applyFill="1" applyBorder="1" applyAlignment="1"/>
    <xf numFmtId="165" fontId="12" fillId="26" borderId="0" xfId="70" applyNumberFormat="1" applyFont="1" applyFill="1" applyBorder="1" applyAlignment="1">
      <alignment horizontal="center"/>
    </xf>
    <xf numFmtId="0" fontId="16" fillId="25" borderId="0" xfId="0" applyFont="1" applyFill="1" applyBorder="1" applyAlignment="1">
      <alignment horizontal="right"/>
    </xf>
    <xf numFmtId="0" fontId="11" fillId="25" borderId="11" xfId="0" applyFont="1" applyFill="1" applyBorder="1" applyAlignment="1">
      <alignment horizontal="center"/>
    </xf>
    <xf numFmtId="0" fontId="85" fillId="25" borderId="0" xfId="0" applyFont="1" applyFill="1" applyBorder="1" applyAlignment="1">
      <alignment horizontal="left"/>
    </xf>
    <xf numFmtId="0" fontId="16" fillId="25" borderId="0" xfId="0" applyFont="1" applyFill="1" applyBorder="1" applyAlignment="1">
      <alignment vertical="top"/>
    </xf>
    <xf numFmtId="0" fontId="5" fillId="25" borderId="0" xfId="0" applyFont="1" applyFill="1" applyBorder="1"/>
    <xf numFmtId="0" fontId="12" fillId="25" borderId="0" xfId="0" applyFont="1" applyFill="1" applyBorder="1" applyAlignment="1">
      <alignment horizontal="right"/>
    </xf>
    <xf numFmtId="0" fontId="9" fillId="25" borderId="0" xfId="70" applyFont="1" applyFill="1" applyBorder="1" applyAlignment="1">
      <alignment horizontal="left"/>
    </xf>
    <xf numFmtId="0" fontId="10" fillId="25" borderId="0" xfId="0" applyFont="1" applyFill="1" applyBorder="1"/>
    <xf numFmtId="0" fontId="2" fillId="25" borderId="19" xfId="70" applyFill="1" applyBorder="1"/>
    <xf numFmtId="0" fontId="90" fillId="26" borderId="15" xfId="70" applyFont="1" applyFill="1" applyBorder="1" applyAlignment="1">
      <alignment vertical="center"/>
    </xf>
    <xf numFmtId="0" fontId="117" fillId="26" borderId="16" xfId="70" applyFont="1" applyFill="1" applyBorder="1" applyAlignment="1">
      <alignment vertical="center"/>
    </xf>
    <xf numFmtId="0" fontId="117" fillId="26" borderId="17" xfId="70" applyFont="1" applyFill="1" applyBorder="1" applyAlignment="1">
      <alignment vertical="center"/>
    </xf>
    <xf numFmtId="0" fontId="68" fillId="25" borderId="0" xfId="70" applyFont="1" applyFill="1"/>
    <xf numFmtId="0" fontId="68" fillId="25" borderId="0" xfId="70" applyFont="1" applyFill="1" applyBorder="1"/>
    <xf numFmtId="0" fontId="71" fillId="25" borderId="19" xfId="70" applyFont="1" applyFill="1" applyBorder="1"/>
    <xf numFmtId="0" fontId="68" fillId="0" borderId="0" xfId="70" applyFont="1"/>
    <xf numFmtId="0" fontId="69" fillId="0" borderId="0" xfId="70" applyFont="1"/>
    <xf numFmtId="0" fontId="69" fillId="25" borderId="0" xfId="70" applyFont="1" applyFill="1"/>
    <xf numFmtId="0" fontId="69" fillId="25" borderId="0" xfId="70" applyFont="1" applyFill="1" applyBorder="1"/>
    <xf numFmtId="0" fontId="75" fillId="25" borderId="19" xfId="70" applyFont="1" applyFill="1" applyBorder="1"/>
    <xf numFmtId="0" fontId="69" fillId="26" borderId="0" xfId="70" applyFont="1" applyFill="1"/>
    <xf numFmtId="0" fontId="5" fillId="25" borderId="0" xfId="70" applyFont="1" applyFill="1" applyBorder="1" applyAlignment="1">
      <alignment vertical="center"/>
    </xf>
    <xf numFmtId="0" fontId="2" fillId="0" borderId="0" xfId="70" applyBorder="1" applyAlignment="1">
      <alignment vertical="center"/>
    </xf>
    <xf numFmtId="0" fontId="91" fillId="25" borderId="0" xfId="70" applyFont="1" applyFill="1" applyBorder="1" applyAlignment="1">
      <alignment horizontal="left" vertical="center"/>
    </xf>
    <xf numFmtId="0" fontId="14" fillId="32" borderId="19" xfId="70" applyFont="1" applyFill="1" applyBorder="1" applyAlignment="1">
      <alignment horizontal="center" vertical="center"/>
    </xf>
    <xf numFmtId="3" fontId="3" fillId="25" borderId="22" xfId="70" applyNumberFormat="1" applyFont="1" applyFill="1" applyBorder="1" applyAlignment="1">
      <alignment horizontal="center"/>
    </xf>
    <xf numFmtId="0" fontId="3" fillId="25" borderId="22" xfId="70" applyFont="1" applyFill="1" applyBorder="1" applyAlignment="1">
      <alignment horizontal="center"/>
    </xf>
    <xf numFmtId="3" fontId="3" fillId="25" borderId="0" xfId="70" applyNumberFormat="1" applyFont="1" applyFill="1" applyBorder="1" applyAlignment="1">
      <alignment horizontal="center"/>
    </xf>
    <xf numFmtId="0" fontId="15" fillId="26" borderId="16" xfId="70" applyFont="1" applyFill="1" applyBorder="1" applyAlignment="1">
      <alignment vertical="center"/>
    </xf>
    <xf numFmtId="0" fontId="63" fillId="26" borderId="16" xfId="70" applyFont="1" applyFill="1" applyBorder="1" applyAlignment="1">
      <alignment horizontal="center" vertical="center"/>
    </xf>
    <xf numFmtId="0" fontId="63" fillId="26" borderId="17" xfId="70" applyFont="1" applyFill="1" applyBorder="1" applyAlignment="1">
      <alignment horizontal="center" vertical="center"/>
    </xf>
    <xf numFmtId="0" fontId="15" fillId="25" borderId="0" xfId="70" applyFont="1" applyFill="1" applyBorder="1" applyAlignment="1">
      <alignment vertical="center"/>
    </xf>
    <xf numFmtId="0" fontId="63" fillId="25" borderId="0" xfId="70" applyFont="1" applyFill="1" applyBorder="1" applyAlignment="1">
      <alignment horizontal="center" vertical="center"/>
    </xf>
    <xf numFmtId="0" fontId="86" fillId="25" borderId="0" xfId="70" applyFont="1" applyFill="1"/>
    <xf numFmtId="0" fontId="86" fillId="0" borderId="0" xfId="70" applyFont="1"/>
    <xf numFmtId="0" fontId="86" fillId="0" borderId="0" xfId="70" applyFont="1" applyFill="1"/>
    <xf numFmtId="165" fontId="88" fillId="26" borderId="0" xfId="70" applyNumberFormat="1" applyFont="1" applyFill="1" applyBorder="1" applyAlignment="1">
      <alignment horizontal="right" vertical="center"/>
    </xf>
    <xf numFmtId="165" fontId="12" fillId="26" borderId="0" xfId="70" applyNumberFormat="1" applyFont="1" applyFill="1" applyBorder="1" applyAlignment="1">
      <alignment horizontal="right" vertical="center"/>
    </xf>
    <xf numFmtId="165" fontId="3" fillId="25" borderId="0" xfId="70" applyNumberFormat="1" applyFont="1" applyFill="1" applyBorder="1" applyAlignment="1">
      <alignment horizontal="right" vertical="center"/>
    </xf>
    <xf numFmtId="0" fontId="85" fillId="25" borderId="0" xfId="70" applyFont="1" applyFill="1" applyBorder="1" applyAlignment="1">
      <alignment horizontal="center" vertical="center"/>
    </xf>
    <xf numFmtId="165" fontId="88" fillId="25" borderId="0" xfId="70" applyNumberFormat="1" applyFont="1" applyFill="1" applyBorder="1" applyAlignment="1">
      <alignment horizontal="center" vertical="center"/>
    </xf>
    <xf numFmtId="165" fontId="85" fillId="26" borderId="0" xfId="70" applyNumberFormat="1" applyFont="1" applyFill="1" applyBorder="1" applyAlignment="1">
      <alignment horizontal="right" vertical="center" wrapText="1"/>
    </xf>
    <xf numFmtId="0" fontId="89" fillId="25" borderId="0" xfId="70" applyFont="1" applyFill="1" applyAlignment="1">
      <alignment vertical="center"/>
    </xf>
    <xf numFmtId="0" fontId="89" fillId="25" borderId="20" xfId="70" applyFont="1" applyFill="1" applyBorder="1" applyAlignment="1">
      <alignment vertical="center"/>
    </xf>
    <xf numFmtId="0" fontId="89" fillId="0" borderId="0" xfId="70" applyFont="1" applyFill="1" applyBorder="1" applyAlignment="1">
      <alignment vertical="center"/>
    </xf>
    <xf numFmtId="165" fontId="85" fillId="26" borderId="0" xfId="70" applyNumberFormat="1" applyFont="1" applyFill="1" applyBorder="1" applyAlignment="1">
      <alignment horizontal="right" vertical="center"/>
    </xf>
    <xf numFmtId="0" fontId="89" fillId="0" borderId="0" xfId="70" applyFont="1" applyAlignment="1">
      <alignment vertical="center"/>
    </xf>
    <xf numFmtId="0" fontId="89" fillId="0" borderId="0" xfId="70" applyFont="1" applyFill="1" applyAlignment="1">
      <alignment vertical="center"/>
    </xf>
    <xf numFmtId="49" fontId="12" fillId="25" borderId="0" xfId="70" applyNumberFormat="1" applyFont="1" applyFill="1" applyBorder="1" applyAlignment="1">
      <alignment horizontal="left" indent="1"/>
    </xf>
    <xf numFmtId="165" fontId="3" fillId="25" borderId="0" xfId="70" applyNumberFormat="1" applyFont="1" applyFill="1" applyBorder="1" applyAlignment="1">
      <alignment horizontal="center" vertical="center"/>
    </xf>
    <xf numFmtId="49" fontId="88" fillId="25" borderId="0" xfId="70" applyNumberFormat="1" applyFont="1" applyFill="1" applyBorder="1" applyAlignment="1">
      <alignment horizontal="left" indent="1"/>
    </xf>
    <xf numFmtId="0" fontId="85" fillId="0" borderId="0" xfId="70" applyFont="1"/>
    <xf numFmtId="0" fontId="24" fillId="25" borderId="0" xfId="70" applyFont="1" applyFill="1"/>
    <xf numFmtId="0" fontId="24" fillId="25" borderId="20" xfId="70" applyFont="1" applyFill="1" applyBorder="1"/>
    <xf numFmtId="49" fontId="11" fillId="25" borderId="0" xfId="70" applyNumberFormat="1" applyFont="1" applyFill="1" applyBorder="1" applyAlignment="1">
      <alignment horizontal="left" indent="1"/>
    </xf>
    <xf numFmtId="0" fontId="24" fillId="0" borderId="0" xfId="70" applyFont="1"/>
    <xf numFmtId="0" fontId="24" fillId="0" borderId="0" xfId="70" applyFont="1" applyFill="1"/>
    <xf numFmtId="0" fontId="85" fillId="25" borderId="0" xfId="70" applyFont="1" applyFill="1"/>
    <xf numFmtId="0" fontId="85" fillId="25" borderId="20" xfId="70" applyFont="1" applyFill="1" applyBorder="1"/>
    <xf numFmtId="49" fontId="85" fillId="25" borderId="0" xfId="70" applyNumberFormat="1" applyFont="1" applyFill="1" applyBorder="1" applyAlignment="1">
      <alignment horizontal="left" indent="1"/>
    </xf>
    <xf numFmtId="0" fontId="85" fillId="0" borderId="0" xfId="70" applyFont="1" applyFill="1"/>
    <xf numFmtId="0" fontId="68" fillId="25" borderId="20" xfId="70" applyFont="1" applyFill="1" applyBorder="1"/>
    <xf numFmtId="0" fontId="67" fillId="25" borderId="0" xfId="70" applyFont="1" applyFill="1" applyBorder="1" applyAlignment="1">
      <alignment horizontal="left"/>
    </xf>
    <xf numFmtId="0" fontId="67" fillId="25" borderId="0" xfId="70" applyFont="1" applyFill="1" applyBorder="1" applyAlignment="1">
      <alignment horizontal="justify" vertical="center"/>
    </xf>
    <xf numFmtId="165" fontId="67" fillId="25" borderId="0" xfId="70" applyNumberFormat="1" applyFont="1" applyFill="1" applyBorder="1" applyAlignment="1">
      <alignment horizontal="center" vertical="center"/>
    </xf>
    <xf numFmtId="165" fontId="67" fillId="25" borderId="0" xfId="70" applyNumberFormat="1" applyFont="1" applyFill="1" applyBorder="1" applyAlignment="1">
      <alignment horizontal="right" vertical="center" wrapText="1"/>
    </xf>
    <xf numFmtId="0" fontId="14" fillId="32" borderId="20" xfId="70" applyFont="1" applyFill="1" applyBorder="1" applyAlignment="1">
      <alignment horizontal="center" vertical="center"/>
    </xf>
    <xf numFmtId="49" fontId="3" fillId="25" borderId="0" xfId="70" applyNumberFormat="1" applyFont="1" applyFill="1" applyBorder="1" applyAlignment="1">
      <alignment horizontal="center"/>
    </xf>
    <xf numFmtId="49" fontId="12" fillId="25" borderId="0" xfId="70" applyNumberFormat="1" applyFont="1" applyFill="1" applyBorder="1" applyAlignment="1">
      <alignment horizontal="center"/>
    </xf>
    <xf numFmtId="0" fontId="12" fillId="25" borderId="0" xfId="70" applyNumberFormat="1" applyFont="1" applyFill="1" applyBorder="1" applyAlignment="1">
      <alignment horizontal="center"/>
    </xf>
    <xf numFmtId="0" fontId="2" fillId="0" borderId="0" xfId="70" applyFont="1"/>
    <xf numFmtId="3" fontId="2" fillId="0" borderId="0" xfId="70" applyNumberFormat="1" applyFont="1" applyAlignment="1">
      <alignment horizontal="center"/>
    </xf>
    <xf numFmtId="0" fontId="2" fillId="0" borderId="0" xfId="70" applyFont="1" applyAlignment="1">
      <alignment horizontal="center"/>
    </xf>
    <xf numFmtId="3" fontId="2" fillId="0" borderId="0" xfId="70" applyNumberFormat="1" applyAlignment="1">
      <alignment horizontal="center"/>
    </xf>
    <xf numFmtId="0" fontId="30" fillId="25" borderId="0" xfId="70" applyFont="1" applyFill="1" applyAlignment="1">
      <alignment vertical="center"/>
    </xf>
    <xf numFmtId="0" fontId="30" fillId="25" borderId="20" xfId="70" applyFont="1" applyFill="1" applyBorder="1" applyAlignment="1">
      <alignment vertical="center"/>
    </xf>
    <xf numFmtId="0" fontId="85" fillId="25" borderId="0" xfId="70" applyFont="1" applyFill="1" applyBorder="1" applyAlignment="1">
      <alignment horizontal="left" vertical="center"/>
    </xf>
    <xf numFmtId="0" fontId="94" fillId="25" borderId="0" xfId="70" applyFont="1" applyFill="1" applyBorder="1" applyAlignment="1">
      <alignment horizontal="left" vertical="center"/>
    </xf>
    <xf numFmtId="0" fontId="30" fillId="0" borderId="0" xfId="70" applyFont="1" applyAlignment="1">
      <alignment vertical="center"/>
    </xf>
    <xf numFmtId="0" fontId="30" fillId="26" borderId="0" xfId="70" applyFont="1" applyFill="1" applyBorder="1" applyAlignment="1">
      <alignment vertical="center"/>
    </xf>
    <xf numFmtId="0" fontId="32" fillId="26" borderId="0" xfId="70" applyFont="1" applyFill="1" applyBorder="1" applyAlignment="1">
      <alignment vertical="center"/>
    </xf>
    <xf numFmtId="0" fontId="30" fillId="0" borderId="0" xfId="70" applyFont="1" applyBorder="1" applyAlignment="1">
      <alignment vertical="center"/>
    </xf>
    <xf numFmtId="164" fontId="2" fillId="26" borderId="0" xfId="70" applyNumberFormat="1" applyFill="1" applyBorder="1"/>
    <xf numFmtId="0" fontId="13" fillId="25" borderId="0" xfId="70" applyFont="1" applyFill="1" applyBorder="1" applyAlignment="1">
      <alignment vertical="center"/>
    </xf>
    <xf numFmtId="0" fontId="4" fillId="25" borderId="0" xfId="70" applyFont="1" applyFill="1" applyBorder="1" applyAlignment="1">
      <alignment vertical="center"/>
    </xf>
    <xf numFmtId="0" fontId="30" fillId="25" borderId="20" xfId="70" applyFont="1" applyFill="1" applyBorder="1"/>
    <xf numFmtId="0" fontId="32" fillId="25" borderId="0" xfId="70" applyFont="1" applyFill="1" applyBorder="1"/>
    <xf numFmtId="3" fontId="12" fillId="25" borderId="0" xfId="70" applyNumberFormat="1" applyFont="1" applyFill="1" applyBorder="1"/>
    <xf numFmtId="0" fontId="9" fillId="25" borderId="0" xfId="70" applyFont="1" applyFill="1" applyAlignment="1"/>
    <xf numFmtId="0" fontId="9" fillId="25" borderId="20" xfId="70" applyFont="1" applyFill="1" applyBorder="1" applyAlignment="1"/>
    <xf numFmtId="0" fontId="9" fillId="25" borderId="0" xfId="70" applyFont="1" applyFill="1" applyBorder="1" applyAlignment="1"/>
    <xf numFmtId="0" fontId="9" fillId="0" borderId="0" xfId="70" applyFont="1" applyAlignment="1"/>
    <xf numFmtId="3" fontId="3" fillId="25" borderId="0" xfId="70" applyNumberFormat="1" applyFont="1" applyFill="1" applyBorder="1"/>
    <xf numFmtId="0" fontId="2" fillId="0" borderId="20" xfId="70" applyBorder="1"/>
    <xf numFmtId="0" fontId="16" fillId="25" borderId="0" xfId="70" applyFont="1" applyFill="1" applyBorder="1" applyAlignment="1">
      <alignment vertical="center"/>
    </xf>
    <xf numFmtId="0" fontId="12" fillId="25" borderId="0" xfId="70" applyFont="1" applyFill="1" applyBorder="1" applyAlignment="1">
      <alignment horizontal="left" vertical="center"/>
    </xf>
    <xf numFmtId="0" fontId="14" fillId="40" borderId="20" xfId="70" applyFont="1" applyFill="1" applyBorder="1" applyAlignment="1">
      <alignment horizontal="center" vertical="center"/>
    </xf>
    <xf numFmtId="0" fontId="21" fillId="0" borderId="0" xfId="70" applyFont="1" applyFill="1"/>
    <xf numFmtId="3" fontId="2" fillId="0" borderId="0" xfId="70" applyNumberFormat="1" applyFill="1"/>
    <xf numFmtId="0" fontId="21" fillId="0" borderId="0" xfId="70" applyFont="1"/>
    <xf numFmtId="0" fontId="11" fillId="24" borderId="0" xfId="40" applyFont="1" applyFill="1" applyBorder="1" applyAlignment="1">
      <alignment horizontal="left" indent="2"/>
    </xf>
    <xf numFmtId="0" fontId="85" fillId="25" borderId="0" xfId="70" applyFont="1" applyFill="1" applyBorder="1" applyAlignment="1">
      <alignment horizontal="left"/>
    </xf>
    <xf numFmtId="0" fontId="11" fillId="25" borderId="0" xfId="70" applyFont="1" applyFill="1" applyBorder="1" applyAlignment="1">
      <alignment horizontal="left"/>
    </xf>
    <xf numFmtId="0" fontId="29" fillId="24" borderId="0" xfId="40" applyFont="1" applyFill="1" applyBorder="1" applyAlignment="1">
      <alignment horizontal="left" vertical="top" wrapText="1"/>
    </xf>
    <xf numFmtId="49" fontId="12" fillId="25" borderId="0" xfId="70" applyNumberFormat="1" applyFont="1" applyFill="1" applyBorder="1" applyAlignment="1">
      <alignment horizontal="left"/>
    </xf>
    <xf numFmtId="3" fontId="2" fillId="0" borderId="0" xfId="70" applyNumberFormat="1" applyFill="1" applyAlignment="1">
      <alignment horizontal="center"/>
    </xf>
    <xf numFmtId="0" fontId="2" fillId="0" borderId="0" xfId="70" applyFont="1" applyFill="1"/>
    <xf numFmtId="3" fontId="11" fillId="26" borderId="0" xfId="40" applyNumberFormat="1" applyFont="1" applyFill="1" applyBorder="1" applyAlignment="1">
      <alignment horizontal="right" wrapText="1"/>
    </xf>
    <xf numFmtId="3" fontId="9" fillId="26" borderId="10" xfId="70" applyNumberFormat="1" applyFont="1" applyFill="1" applyBorder="1" applyAlignment="1">
      <alignment horizontal="center"/>
    </xf>
    <xf numFmtId="3" fontId="2" fillId="26" borderId="0" xfId="70" applyNumberFormat="1" applyFill="1" applyBorder="1" applyAlignment="1">
      <alignment horizontal="center"/>
    </xf>
    <xf numFmtId="164" fontId="85" fillId="26" borderId="0" xfId="40" applyNumberFormat="1" applyFont="1" applyFill="1" applyBorder="1" applyAlignment="1">
      <alignment horizontal="right" indent="1"/>
    </xf>
    <xf numFmtId="0" fontId="86" fillId="26" borderId="0" xfId="70" applyFont="1" applyFill="1"/>
    <xf numFmtId="165" fontId="86" fillId="26" borderId="0" xfId="70" applyNumberFormat="1" applyFont="1" applyFill="1" applyBorder="1" applyAlignment="1">
      <alignment horizontal="center" vertical="center"/>
    </xf>
    <xf numFmtId="165" fontId="2" fillId="26" borderId="0" xfId="70" applyNumberFormat="1" applyFont="1" applyFill="1" applyBorder="1" applyAlignment="1">
      <alignment horizontal="center" vertical="center"/>
    </xf>
    <xf numFmtId="0" fontId="89" fillId="26" borderId="0" xfId="70" applyFont="1" applyFill="1" applyAlignment="1">
      <alignment vertical="center"/>
    </xf>
    <xf numFmtId="165" fontId="24" fillId="26" borderId="0" xfId="70" applyNumberFormat="1" applyFont="1" applyFill="1" applyBorder="1" applyAlignment="1">
      <alignment horizontal="center" vertical="center"/>
    </xf>
    <xf numFmtId="165" fontId="85" fillId="26" borderId="0" xfId="70" applyNumberFormat="1" applyFont="1" applyFill="1" applyBorder="1" applyAlignment="1">
      <alignment horizontal="center" vertical="center"/>
    </xf>
    <xf numFmtId="0" fontId="12" fillId="26" borderId="0" xfId="70" applyNumberFormat="1" applyFont="1" applyFill="1" applyBorder="1" applyAlignment="1">
      <alignment horizontal="right"/>
    </xf>
    <xf numFmtId="164" fontId="2" fillId="0" borderId="0" xfId="70" applyNumberFormat="1"/>
    <xf numFmtId="0" fontId="11" fillId="25" borderId="63" xfId="0" applyFont="1" applyFill="1" applyBorder="1" applyAlignment="1">
      <alignment horizontal="center"/>
    </xf>
    <xf numFmtId="0" fontId="11" fillId="25" borderId="63" xfId="62" applyFont="1" applyFill="1" applyBorder="1" applyAlignment="1">
      <alignment horizontal="center"/>
    </xf>
    <xf numFmtId="0" fontId="11" fillId="25" borderId="64" xfId="62" applyFont="1" applyFill="1" applyBorder="1" applyAlignment="1">
      <alignment horizontal="center"/>
    </xf>
    <xf numFmtId="0" fontId="11" fillId="25" borderId="62" xfId="62" applyFont="1" applyFill="1" applyBorder="1" applyAlignment="1">
      <alignment horizontal="center"/>
    </xf>
    <xf numFmtId="0" fontId="12" fillId="25" borderId="0" xfId="0" applyFont="1" applyFill="1" applyBorder="1" applyAlignment="1">
      <alignment horizontal="left"/>
    </xf>
    <xf numFmtId="0" fontId="16" fillId="25" borderId="0" xfId="0" applyFont="1" applyFill="1" applyBorder="1" applyAlignment="1">
      <alignment horizontal="right"/>
    </xf>
    <xf numFmtId="0" fontId="11" fillId="25" borderId="11" xfId="0" applyFont="1" applyFill="1" applyBorder="1" applyAlignment="1">
      <alignment horizontal="center"/>
    </xf>
    <xf numFmtId="0" fontId="5" fillId="25" borderId="0" xfId="0" applyFont="1" applyFill="1" applyBorder="1"/>
    <xf numFmtId="0" fontId="10" fillId="25" borderId="0" xfId="0" applyFont="1" applyFill="1" applyBorder="1"/>
    <xf numFmtId="0" fontId="24" fillId="26" borderId="0" xfId="62" applyFont="1" applyFill="1" applyBorder="1"/>
    <xf numFmtId="3" fontId="12" fillId="26" borderId="0" xfId="62" applyNumberFormat="1" applyFont="1" applyFill="1" applyBorder="1" applyAlignment="1">
      <alignment horizontal="right" indent="2"/>
    </xf>
    <xf numFmtId="0" fontId="68" fillId="26" borderId="0" xfId="62" applyFont="1" applyFill="1" applyBorder="1" applyAlignment="1"/>
    <xf numFmtId="0" fontId="13" fillId="26" borderId="0" xfId="62" applyFont="1" applyFill="1" applyBorder="1"/>
    <xf numFmtId="0" fontId="12" fillId="26" borderId="0" xfId="0" applyFont="1" applyFill="1" applyBorder="1" applyAlignment="1">
      <alignment horizontal="left"/>
    </xf>
    <xf numFmtId="0" fontId="16" fillId="26" borderId="0" xfId="70" applyFont="1" applyFill="1" applyBorder="1" applyAlignment="1">
      <alignment horizontal="left"/>
    </xf>
    <xf numFmtId="0" fontId="85" fillId="25" borderId="0" xfId="70" applyFont="1" applyFill="1" applyBorder="1" applyAlignment="1"/>
    <xf numFmtId="167" fontId="30" fillId="0" borderId="0" xfId="70" applyNumberFormat="1" applyFont="1" applyBorder="1" applyAlignment="1">
      <alignment vertical="center"/>
    </xf>
    <xf numFmtId="0" fontId="85" fillId="25" borderId="20" xfId="70" applyFont="1" applyFill="1" applyBorder="1" applyAlignment="1">
      <alignment horizontal="left" indent="1"/>
    </xf>
    <xf numFmtId="0" fontId="2" fillId="46" borderId="0" xfId="70" applyFill="1" applyBorder="1"/>
    <xf numFmtId="0" fontId="12" fillId="46" borderId="0" xfId="70" applyFont="1" applyFill="1" applyBorder="1"/>
    <xf numFmtId="164" fontId="12" fillId="47" borderId="0" xfId="40" applyNumberFormat="1" applyFont="1" applyFill="1" applyBorder="1" applyAlignment="1">
      <alignment horizontal="center" wrapText="1"/>
    </xf>
    <xf numFmtId="0" fontId="5" fillId="46" borderId="0" xfId="70" applyFont="1" applyFill="1" applyBorder="1"/>
    <xf numFmtId="0" fontId="2" fillId="37" borderId="0" xfId="70" applyFill="1" applyBorder="1"/>
    <xf numFmtId="164" fontId="2" fillId="37" borderId="0" xfId="70" applyNumberFormat="1" applyFill="1" applyBorder="1"/>
    <xf numFmtId="0" fontId="16" fillId="37" borderId="0" xfId="70" applyFont="1" applyFill="1" applyBorder="1" applyAlignment="1">
      <alignment horizontal="right"/>
    </xf>
    <xf numFmtId="0" fontId="5" fillId="37" borderId="0" xfId="70" applyFont="1" applyFill="1" applyBorder="1"/>
    <xf numFmtId="0" fontId="124" fillId="0" borderId="0" xfId="70" applyFont="1" applyBorder="1" applyAlignment="1">
      <alignment vertical="center"/>
    </xf>
    <xf numFmtId="0" fontId="124" fillId="0" borderId="0" xfId="70" applyFont="1" applyBorder="1"/>
    <xf numFmtId="0" fontId="125" fillId="0" borderId="0" xfId="70" applyFont="1" applyBorder="1" applyAlignment="1">
      <alignment wrapText="1"/>
    </xf>
    <xf numFmtId="0" fontId="124" fillId="0" borderId="0" xfId="70" applyFont="1"/>
    <xf numFmtId="167" fontId="124" fillId="0" borderId="0" xfId="70" applyNumberFormat="1" applyFont="1" applyBorder="1" applyAlignment="1">
      <alignment vertical="center"/>
    </xf>
    <xf numFmtId="165" fontId="124" fillId="0" borderId="0" xfId="70" applyNumberFormat="1" applyFont="1" applyBorder="1" applyAlignment="1">
      <alignment vertical="center"/>
    </xf>
    <xf numFmtId="0" fontId="2" fillId="0" borderId="0" xfId="70" applyFill="1" applyAlignment="1">
      <alignment vertical="center"/>
    </xf>
    <xf numFmtId="0" fontId="2" fillId="0" borderId="20" xfId="70" applyFill="1" applyBorder="1" applyAlignment="1">
      <alignment vertical="center"/>
    </xf>
    <xf numFmtId="0" fontId="2" fillId="0" borderId="0" xfId="70" applyFill="1" applyBorder="1" applyAlignment="1">
      <alignment vertical="center"/>
    </xf>
    <xf numFmtId="0" fontId="124" fillId="0" borderId="0" xfId="70" applyFont="1" applyFill="1" applyBorder="1" applyAlignment="1">
      <alignment vertical="center"/>
    </xf>
    <xf numFmtId="0" fontId="2" fillId="26" borderId="0" xfId="70" applyFill="1" applyAlignment="1">
      <alignment vertical="center"/>
    </xf>
    <xf numFmtId="0" fontId="11" fillId="26" borderId="11" xfId="62" applyFont="1" applyFill="1" applyBorder="1" applyAlignment="1">
      <alignment horizontal="center" vertical="center"/>
    </xf>
    <xf numFmtId="0" fontId="30" fillId="0" borderId="0" xfId="70" applyFont="1" applyFill="1"/>
    <xf numFmtId="0" fontId="126" fillId="48" borderId="0" xfId="70" applyFont="1" applyFill="1" applyBorder="1"/>
    <xf numFmtId="0" fontId="126" fillId="48" borderId="0" xfId="70" applyFont="1" applyFill="1" applyBorder="1" applyAlignment="1">
      <alignment vertical="center"/>
    </xf>
    <xf numFmtId="167" fontId="85" fillId="26" borderId="0" xfId="59" applyNumberFormat="1" applyFont="1" applyFill="1" applyBorder="1" applyAlignment="1">
      <alignment horizontal="right"/>
    </xf>
    <xf numFmtId="167" fontId="12" fillId="26" borderId="0" xfId="59" applyNumberFormat="1" applyFont="1" applyFill="1" applyBorder="1" applyAlignment="1">
      <alignment horizontal="right"/>
    </xf>
    <xf numFmtId="167" fontId="12" fillId="26" borderId="0" xfId="59" applyNumberFormat="1" applyFont="1" applyFill="1" applyBorder="1" applyAlignment="1">
      <alignment horizontal="right" indent="1"/>
    </xf>
    <xf numFmtId="0" fontId="49" fillId="26" borderId="31" xfId="63" applyFont="1" applyFill="1" applyBorder="1" applyAlignment="1">
      <alignment horizontal="left" vertical="center"/>
    </xf>
    <xf numFmtId="0" fontId="49" fillId="26" borderId="32" xfId="63" applyFont="1" applyFill="1" applyBorder="1" applyAlignment="1">
      <alignment horizontal="left" vertical="center"/>
    </xf>
    <xf numFmtId="2" fontId="0" fillId="0" borderId="0" xfId="51" applyNumberFormat="1" applyFont="1"/>
    <xf numFmtId="3" fontId="3" fillId="25" borderId="0" xfId="70" applyNumberFormat="1" applyFont="1" applyFill="1" applyBorder="1" applyAlignment="1"/>
    <xf numFmtId="1" fontId="3" fillId="25" borderId="0" xfId="70" applyNumberFormat="1" applyFont="1" applyFill="1" applyBorder="1" applyAlignment="1"/>
    <xf numFmtId="3" fontId="3" fillId="25" borderId="0" xfId="70" applyNumberFormat="1" applyFont="1" applyFill="1" applyBorder="1" applyAlignment="1">
      <alignment horizontal="left" vertical="top"/>
    </xf>
    <xf numFmtId="0" fontId="16" fillId="27" borderId="0" xfId="40" applyFont="1" applyFill="1" applyBorder="1" applyAlignment="1">
      <alignment horizontal="left" vertical="center"/>
    </xf>
    <xf numFmtId="167" fontId="12" fillId="27" borderId="0" xfId="40" applyNumberFormat="1" applyFont="1" applyFill="1" applyBorder="1" applyAlignment="1">
      <alignment horizontal="right" wrapText="1" indent="3"/>
    </xf>
    <xf numFmtId="165" fontId="99" fillId="26" borderId="0" xfId="70" applyNumberFormat="1" applyFont="1" applyFill="1" applyBorder="1" applyAlignment="1">
      <alignment horizontal="right"/>
    </xf>
    <xf numFmtId="2" fontId="9" fillId="26" borderId="0" xfId="62" applyNumberFormat="1" applyFont="1" applyFill="1" applyBorder="1" applyAlignment="1">
      <alignment horizontal="left" indent="1"/>
    </xf>
    <xf numFmtId="0" fontId="12" fillId="25" borderId="0" xfId="70" applyFont="1" applyFill="1" applyBorder="1" applyAlignment="1">
      <alignment horizontal="left"/>
    </xf>
    <xf numFmtId="0" fontId="16" fillId="25" borderId="0" xfId="70" applyFont="1" applyFill="1" applyBorder="1" applyAlignment="1">
      <alignment horizontal="right"/>
    </xf>
    <xf numFmtId="0" fontId="12" fillId="24" borderId="0" xfId="40" applyFont="1" applyFill="1" applyBorder="1" applyAlignment="1">
      <alignment horizontal="left" indent="1"/>
    </xf>
    <xf numFmtId="165" fontId="2" fillId="0" borderId="0" xfId="70" applyNumberFormat="1" applyAlignment="1"/>
    <xf numFmtId="0" fontId="2" fillId="25" borderId="20" xfId="70" applyFill="1" applyBorder="1" applyAlignment="1"/>
    <xf numFmtId="0" fontId="2" fillId="26" borderId="0" xfId="70" applyFill="1" applyAlignment="1">
      <alignment horizontal="center"/>
    </xf>
    <xf numFmtId="0" fontId="12" fillId="25" borderId="0" xfId="70" applyFont="1" applyFill="1" applyBorder="1" applyAlignment="1"/>
    <xf numFmtId="0" fontId="2" fillId="26" borderId="0" xfId="62" applyFill="1" applyAlignment="1"/>
    <xf numFmtId="0" fontId="2" fillId="26" borderId="0" xfId="70" applyFill="1" applyBorder="1" applyAlignment="1"/>
    <xf numFmtId="0" fontId="3" fillId="25" borderId="0" xfId="70" applyFont="1" applyFill="1" applyAlignment="1"/>
    <xf numFmtId="0" fontId="3" fillId="25" borderId="20" xfId="70" applyFont="1" applyFill="1" applyBorder="1" applyAlignment="1"/>
    <xf numFmtId="0" fontId="3" fillId="25" borderId="0" xfId="70" applyFont="1" applyFill="1" applyBorder="1" applyAlignment="1"/>
    <xf numFmtId="0" fontId="3" fillId="0" borderId="0" xfId="70" applyFont="1" applyAlignment="1"/>
    <xf numFmtId="0" fontId="12" fillId="0" borderId="0" xfId="70" applyFont="1" applyFill="1" applyBorder="1" applyAlignment="1"/>
    <xf numFmtId="0" fontId="80" fillId="0" borderId="0" xfId="70" applyFont="1" applyFill="1" applyBorder="1"/>
    <xf numFmtId="0" fontId="16" fillId="0" borderId="0" xfId="70" applyFont="1" applyFill="1" applyBorder="1" applyAlignment="1">
      <alignment horizontal="right"/>
    </xf>
    <xf numFmtId="0" fontId="12" fillId="24" borderId="0" xfId="61" applyFont="1" applyFill="1" applyBorder="1" applyAlignment="1">
      <alignment horizontal="left"/>
    </xf>
    <xf numFmtId="0" fontId="113" fillId="27" borderId="0" xfId="61" applyFont="1" applyFill="1" applyBorder="1" applyAlignment="1">
      <alignment horizontal="left"/>
    </xf>
    <xf numFmtId="0" fontId="12" fillId="24" borderId="0" xfId="61" applyFont="1" applyFill="1" applyBorder="1" applyAlignment="1"/>
    <xf numFmtId="0" fontId="0" fillId="25" borderId="0" xfId="0" applyFill="1" applyBorder="1" applyProtection="1"/>
    <xf numFmtId="0" fontId="0" fillId="25" borderId="18" xfId="0" applyFill="1" applyBorder="1" applyProtection="1"/>
    <xf numFmtId="0" fontId="13" fillId="25" borderId="18" xfId="0" applyFont="1" applyFill="1" applyBorder="1" applyAlignment="1" applyProtection="1">
      <alignment horizontal="left"/>
    </xf>
    <xf numFmtId="0" fontId="0" fillId="26" borderId="0" xfId="0" applyFill="1" applyBorder="1" applyProtection="1"/>
    <xf numFmtId="0" fontId="0" fillId="25" borderId="0" xfId="0" applyFill="1" applyProtection="1"/>
    <xf numFmtId="0" fontId="0" fillId="0" borderId="0" xfId="0" applyProtection="1"/>
    <xf numFmtId="0" fontId="0" fillId="25" borderId="22" xfId="0" applyFill="1" applyBorder="1" applyProtection="1"/>
    <xf numFmtId="0" fontId="0" fillId="25" borderId="20" xfId="0" applyFill="1" applyBorder="1" applyProtection="1"/>
    <xf numFmtId="0" fontId="0" fillId="0" borderId="0" xfId="0" applyBorder="1" applyProtection="1"/>
    <xf numFmtId="0" fontId="72" fillId="25" borderId="0" xfId="0" applyFont="1" applyFill="1" applyBorder="1" applyProtection="1"/>
    <xf numFmtId="0" fontId="0" fillId="25" borderId="0" xfId="0" applyFill="1" applyAlignment="1" applyProtection="1">
      <alignment vertical="center"/>
    </xf>
    <xf numFmtId="0" fontId="0" fillId="25" borderId="20" xfId="0" applyFill="1" applyBorder="1" applyAlignment="1" applyProtection="1">
      <alignment vertical="center"/>
    </xf>
    <xf numFmtId="0" fontId="13" fillId="25" borderId="20" xfId="0" applyFont="1" applyFill="1" applyBorder="1" applyProtection="1"/>
    <xf numFmtId="0" fontId="10" fillId="25" borderId="0" xfId="0" applyFont="1" applyFill="1" applyBorder="1" applyProtection="1"/>
    <xf numFmtId="0" fontId="68" fillId="25" borderId="0" xfId="0" applyFont="1" applyFill="1" applyProtection="1"/>
    <xf numFmtId="0" fontId="68" fillId="25" borderId="20" xfId="0" applyFont="1" applyFill="1" applyBorder="1" applyProtection="1"/>
    <xf numFmtId="0" fontId="11" fillId="24" borderId="0" xfId="40" applyFont="1" applyFill="1" applyBorder="1" applyAlignment="1" applyProtection="1">
      <alignment horizontal="left" indent="1"/>
    </xf>
    <xf numFmtId="0" fontId="13" fillId="25" borderId="0" xfId="0" applyFont="1" applyFill="1" applyBorder="1" applyProtection="1"/>
    <xf numFmtId="0" fontId="5" fillId="25" borderId="0" xfId="0" applyFont="1" applyFill="1" applyBorder="1" applyProtection="1"/>
    <xf numFmtId="0" fontId="71" fillId="25" borderId="0" xfId="0" applyFont="1" applyFill="1" applyBorder="1" applyProtection="1"/>
    <xf numFmtId="0" fontId="16" fillId="24" borderId="0" xfId="40" applyFont="1" applyFill="1" applyBorder="1" applyAlignment="1" applyProtection="1">
      <alignment horizontal="left" indent="1"/>
    </xf>
    <xf numFmtId="168" fontId="12" fillId="24" borderId="0" xfId="40" applyNumberFormat="1" applyFont="1" applyFill="1" applyBorder="1" applyAlignment="1" applyProtection="1">
      <alignment horizontal="right" wrapText="1"/>
    </xf>
    <xf numFmtId="0" fontId="16" fillId="0" borderId="0" xfId="0" applyFont="1" applyBorder="1" applyAlignment="1" applyProtection="1"/>
    <xf numFmtId="0" fontId="0" fillId="25" borderId="0" xfId="0" applyFill="1" applyBorder="1" applyAlignment="1" applyProtection="1">
      <alignment vertical="center"/>
    </xf>
    <xf numFmtId="0" fontId="11" fillId="24" borderId="0" xfId="40" applyFont="1" applyFill="1" applyBorder="1" applyProtection="1"/>
    <xf numFmtId="0" fontId="49" fillId="25" borderId="0" xfId="0" applyFont="1" applyFill="1" applyProtection="1"/>
    <xf numFmtId="0" fontId="49" fillId="25" borderId="20" xfId="0" applyFont="1" applyFill="1" applyBorder="1" applyProtection="1"/>
    <xf numFmtId="0" fontId="6" fillId="25" borderId="0" xfId="0" applyFont="1" applyFill="1" applyBorder="1" applyProtection="1"/>
    <xf numFmtId="0" fontId="12" fillId="24" borderId="0" xfId="40" applyFont="1" applyFill="1" applyBorder="1" applyProtection="1"/>
    <xf numFmtId="0" fontId="29" fillId="25" borderId="0" xfId="0" applyFont="1" applyFill="1" applyBorder="1" applyProtection="1"/>
    <xf numFmtId="0" fontId="91" fillId="25" borderId="0" xfId="0" applyFont="1" applyFill="1" applyBorder="1" applyAlignment="1" applyProtection="1">
      <alignment horizontal="left" vertical="center"/>
    </xf>
    <xf numFmtId="1" fontId="12" fillId="25" borderId="0" xfId="0" applyNumberFormat="1" applyFont="1" applyFill="1" applyBorder="1" applyAlignment="1" applyProtection="1">
      <alignment horizontal="center"/>
    </xf>
    <xf numFmtId="0" fontId="14" fillId="32" borderId="20" xfId="62" applyFont="1" applyFill="1" applyBorder="1" applyAlignment="1" applyProtection="1">
      <alignment horizontal="center" vertical="center"/>
    </xf>
    <xf numFmtId="0" fontId="9" fillId="25" borderId="22" xfId="0" applyFont="1" applyFill="1" applyBorder="1" applyAlignment="1" applyProtection="1">
      <alignment horizontal="left"/>
    </xf>
    <xf numFmtId="0" fontId="16" fillId="25" borderId="22" xfId="0" applyFont="1" applyFill="1" applyBorder="1" applyProtection="1"/>
    <xf numFmtId="0" fontId="49" fillId="25" borderId="22" xfId="0" applyFont="1" applyFill="1" applyBorder="1" applyAlignment="1" applyProtection="1">
      <alignment horizontal="left"/>
    </xf>
    <xf numFmtId="0" fontId="0" fillId="25" borderId="21" xfId="0" applyFill="1" applyBorder="1" applyProtection="1"/>
    <xf numFmtId="0" fontId="0" fillId="25" borderId="19" xfId="0" applyFill="1" applyBorder="1" applyProtection="1"/>
    <xf numFmtId="0" fontId="11" fillId="25" borderId="0" xfId="0" applyFont="1" applyFill="1" applyBorder="1" applyAlignment="1" applyProtection="1">
      <alignment horizontal="center"/>
    </xf>
    <xf numFmtId="0" fontId="0" fillId="25" borderId="0" xfId="0" applyFill="1" applyBorder="1" applyAlignment="1" applyProtection="1">
      <alignment vertical="justify"/>
    </xf>
    <xf numFmtId="0" fontId="5" fillId="25" borderId="19" xfId="0" applyFont="1" applyFill="1" applyBorder="1" applyProtection="1"/>
    <xf numFmtId="0" fontId="70" fillId="25" borderId="0" xfId="0" applyFont="1" applyFill="1" applyBorder="1" applyProtection="1"/>
    <xf numFmtId="0" fontId="71" fillId="25" borderId="19" xfId="0" applyFont="1" applyFill="1" applyBorder="1" applyProtection="1"/>
    <xf numFmtId="0" fontId="3" fillId="25" borderId="0" xfId="0" applyFont="1" applyFill="1" applyBorder="1" applyProtection="1"/>
    <xf numFmtId="0" fontId="13" fillId="25" borderId="0" xfId="0" applyFont="1" applyFill="1" applyProtection="1"/>
    <xf numFmtId="0" fontId="12" fillId="25" borderId="0" xfId="0" applyFont="1" applyFill="1" applyBorder="1" applyProtection="1"/>
    <xf numFmtId="0" fontId="10" fillId="25" borderId="19" xfId="0" applyFont="1" applyFill="1" applyBorder="1" applyProtection="1"/>
    <xf numFmtId="0" fontId="11" fillId="25" borderId="0" xfId="0" applyFont="1" applyFill="1" applyBorder="1" applyAlignment="1" applyProtection="1">
      <alignment horizontal="left"/>
    </xf>
    <xf numFmtId="0" fontId="85" fillId="24" borderId="0" xfId="40" applyFont="1" applyFill="1" applyBorder="1" applyProtection="1"/>
    <xf numFmtId="0" fontId="6" fillId="25" borderId="19" xfId="0" applyFont="1" applyFill="1" applyBorder="1" applyProtection="1"/>
    <xf numFmtId="165" fontId="12" fillId="25" borderId="0" xfId="0" applyNumberFormat="1" applyFont="1" applyFill="1" applyBorder="1" applyAlignment="1" applyProtection="1">
      <alignment horizontal="center"/>
    </xf>
    <xf numFmtId="165" fontId="3" fillId="25" borderId="0" xfId="0" applyNumberFormat="1" applyFont="1" applyFill="1" applyBorder="1" applyAlignment="1" applyProtection="1">
      <alignment horizontal="center"/>
    </xf>
    <xf numFmtId="0" fontId="68" fillId="25" borderId="0" xfId="0" applyFont="1" applyFill="1" applyBorder="1" applyProtection="1"/>
    <xf numFmtId="0" fontId="11" fillId="24" borderId="0" xfId="40" applyFont="1" applyFill="1" applyBorder="1" applyAlignment="1" applyProtection="1">
      <alignment horizontal="left"/>
    </xf>
    <xf numFmtId="0" fontId="16" fillId="24" borderId="0" xfId="40" applyFont="1" applyFill="1" applyBorder="1" applyAlignment="1" applyProtection="1">
      <alignment horizontal="left"/>
    </xf>
    <xf numFmtId="169" fontId="67" fillId="25" borderId="0" xfId="0" applyNumberFormat="1" applyFont="1" applyFill="1" applyBorder="1" applyAlignment="1" applyProtection="1">
      <alignment horizontal="center"/>
    </xf>
    <xf numFmtId="165" fontId="36" fillId="25" borderId="0" xfId="0" applyNumberFormat="1" applyFont="1" applyFill="1" applyBorder="1" applyAlignment="1" applyProtection="1">
      <alignment horizontal="center"/>
    </xf>
    <xf numFmtId="165" fontId="16" fillId="25" borderId="0" xfId="0" applyNumberFormat="1" applyFont="1" applyFill="1" applyBorder="1" applyAlignment="1" applyProtection="1">
      <alignment horizontal="right"/>
    </xf>
    <xf numFmtId="0" fontId="49" fillId="25" borderId="0" xfId="0" applyFont="1" applyFill="1" applyBorder="1" applyProtection="1"/>
    <xf numFmtId="0" fontId="14" fillId="32" borderId="19" xfId="0" applyFont="1" applyFill="1" applyBorder="1" applyAlignment="1" applyProtection="1">
      <alignment horizontal="center" vertical="center"/>
    </xf>
    <xf numFmtId="0" fontId="9" fillId="25" borderId="23" xfId="0" applyFont="1" applyFill="1" applyBorder="1" applyAlignment="1" applyProtection="1">
      <alignment horizontal="left"/>
    </xf>
    <xf numFmtId="0" fontId="9" fillId="25" borderId="20" xfId="0" applyFont="1" applyFill="1" applyBorder="1" applyAlignment="1" applyProtection="1">
      <alignment horizontal="left"/>
    </xf>
    <xf numFmtId="0" fontId="16" fillId="0" borderId="0" xfId="0" applyFont="1" applyBorder="1" applyAlignment="1" applyProtection="1">
      <alignment vertical="center"/>
    </xf>
    <xf numFmtId="0" fontId="9" fillId="25" borderId="0" xfId="0" applyFont="1" applyFill="1" applyBorder="1" applyAlignment="1" applyProtection="1">
      <alignment horizontal="left"/>
    </xf>
    <xf numFmtId="0" fontId="49" fillId="25" borderId="0" xfId="0" applyFont="1" applyFill="1" applyBorder="1" applyAlignment="1" applyProtection="1">
      <alignment horizontal="left"/>
    </xf>
    <xf numFmtId="0" fontId="0" fillId="25" borderId="0" xfId="0" applyFill="1" applyBorder="1" applyAlignment="1" applyProtection="1"/>
    <xf numFmtId="0" fontId="11" fillId="25" borderId="0" xfId="0" applyFont="1" applyFill="1" applyBorder="1" applyAlignment="1" applyProtection="1">
      <alignment horizontal="center" vertical="distributed"/>
    </xf>
    <xf numFmtId="0" fontId="23" fillId="25" borderId="0" xfId="0" applyFont="1" applyFill="1" applyProtection="1"/>
    <xf numFmtId="0" fontId="23" fillId="25" borderId="20" xfId="0" applyFont="1" applyFill="1" applyBorder="1" applyProtection="1"/>
    <xf numFmtId="0" fontId="23" fillId="25" borderId="0" xfId="0" applyFont="1" applyFill="1" applyBorder="1" applyProtection="1"/>
    <xf numFmtId="0" fontId="21" fillId="25" borderId="0" xfId="0" applyFont="1" applyFill="1" applyProtection="1"/>
    <xf numFmtId="0" fontId="21" fillId="25" borderId="20" xfId="0" applyFont="1" applyFill="1" applyBorder="1" applyProtection="1"/>
    <xf numFmtId="0" fontId="67" fillId="25" borderId="0" xfId="0" applyFont="1" applyFill="1" applyBorder="1" applyAlignment="1" applyProtection="1">
      <alignment horizontal="left"/>
    </xf>
    <xf numFmtId="0" fontId="24" fillId="25" borderId="20" xfId="0" applyFont="1" applyFill="1" applyBorder="1" applyProtection="1"/>
    <xf numFmtId="0" fontId="76" fillId="25" borderId="0" xfId="0" applyFont="1" applyFill="1" applyProtection="1"/>
    <xf numFmtId="164" fontId="74" fillId="25" borderId="0" xfId="0" applyNumberFormat="1" applyFont="1" applyFill="1" applyBorder="1" applyAlignment="1" applyProtection="1">
      <alignment horizontal="center"/>
    </xf>
    <xf numFmtId="0" fontId="14" fillId="32" borderId="20" xfId="0" applyFont="1" applyFill="1" applyBorder="1" applyAlignment="1" applyProtection="1">
      <alignment horizontal="center" vertical="center"/>
    </xf>
    <xf numFmtId="165" fontId="86" fillId="0" borderId="0" xfId="70" applyNumberFormat="1" applyFont="1"/>
    <xf numFmtId="3" fontId="9" fillId="26" borderId="0" xfId="70" applyNumberFormat="1" applyFont="1" applyFill="1" applyBorder="1" applyAlignment="1">
      <alignment horizontal="right"/>
    </xf>
    <xf numFmtId="0" fontId="85" fillId="46" borderId="0" xfId="70" applyFont="1" applyFill="1" applyBorder="1" applyAlignment="1">
      <alignment horizontal="right"/>
    </xf>
    <xf numFmtId="167" fontId="85" fillId="25" borderId="0" xfId="59" applyNumberFormat="1" applyFont="1" applyFill="1" applyBorder="1" applyAlignment="1">
      <alignment horizontal="right" indent="1"/>
    </xf>
    <xf numFmtId="170" fontId="11" fillId="25" borderId="11" xfId="70" applyNumberFormat="1" applyFont="1" applyFill="1" applyBorder="1" applyAlignment="1">
      <alignment horizontal="center"/>
    </xf>
    <xf numFmtId="171" fontId="16" fillId="26" borderId="0" xfId="40" applyNumberFormat="1" applyFont="1" applyFill="1" applyBorder="1" applyAlignment="1">
      <alignment horizontal="right" wrapText="1"/>
    </xf>
    <xf numFmtId="171" fontId="16" fillId="25" borderId="0" xfId="40" applyNumberFormat="1" applyFont="1" applyFill="1" applyBorder="1" applyAlignment="1">
      <alignment horizontal="right" wrapText="1"/>
    </xf>
    <xf numFmtId="165" fontId="85" fillId="25" borderId="0" xfId="0" applyNumberFormat="1" applyFont="1" applyFill="1" applyBorder="1" applyAlignment="1">
      <alignment horizontal="center" vertical="center"/>
    </xf>
    <xf numFmtId="165" fontId="3" fillId="25" borderId="0" xfId="0" applyNumberFormat="1" applyFont="1" applyFill="1" applyBorder="1" applyAlignment="1">
      <alignment horizontal="center"/>
    </xf>
    <xf numFmtId="167" fontId="85" fillId="25" borderId="0" xfId="0" applyNumberFormat="1" applyFont="1" applyFill="1" applyBorder="1" applyAlignment="1">
      <alignment horizontal="center" vertical="center"/>
    </xf>
    <xf numFmtId="0" fontId="11" fillId="25" borderId="13" xfId="70" applyFont="1" applyFill="1" applyBorder="1" applyAlignment="1">
      <alignment vertical="center"/>
    </xf>
    <xf numFmtId="0" fontId="0" fillId="0" borderId="0" xfId="0" applyProtection="1">
      <protection locked="0"/>
    </xf>
    <xf numFmtId="0" fontId="0" fillId="0" borderId="0" xfId="0" applyFill="1" applyProtection="1">
      <protection locked="0"/>
    </xf>
    <xf numFmtId="0" fontId="0" fillId="0" borderId="0" xfId="0" applyAlignment="1" applyProtection="1">
      <alignment vertical="center"/>
      <protection locked="0"/>
    </xf>
    <xf numFmtId="0" fontId="11" fillId="25" borderId="13" xfId="0" applyFont="1" applyFill="1" applyBorder="1" applyAlignment="1" applyProtection="1">
      <alignment horizontal="right" vertical="center"/>
    </xf>
    <xf numFmtId="0" fontId="11" fillId="25" borderId="13" xfId="0" applyFont="1" applyFill="1" applyBorder="1" applyAlignment="1" applyProtection="1">
      <alignment horizontal="center" vertical="center"/>
    </xf>
    <xf numFmtId="0" fontId="11" fillId="25" borderId="13" xfId="0" applyFont="1" applyFill="1" applyBorder="1" applyAlignment="1" applyProtection="1">
      <alignment vertical="center"/>
    </xf>
    <xf numFmtId="0" fontId="11" fillId="25" borderId="13" xfId="0" applyFont="1" applyFill="1" applyBorder="1" applyAlignment="1" applyProtection="1">
      <alignment horizontal="center"/>
    </xf>
    <xf numFmtId="0" fontId="11" fillId="25" borderId="13" xfId="0" applyFont="1" applyFill="1" applyBorder="1" applyAlignment="1" applyProtection="1">
      <alignment horizontal="right"/>
    </xf>
    <xf numFmtId="0" fontId="11" fillId="25" borderId="13" xfId="0" applyFont="1" applyFill="1" applyBorder="1" applyAlignment="1" applyProtection="1"/>
    <xf numFmtId="0" fontId="68" fillId="0" borderId="0" xfId="0" applyFont="1" applyProtection="1">
      <protection locked="0"/>
    </xf>
    <xf numFmtId="0" fontId="49" fillId="0" borderId="0" xfId="0" applyFont="1" applyProtection="1">
      <protection locked="0"/>
    </xf>
    <xf numFmtId="0" fontId="21" fillId="0" borderId="0" xfId="0" applyFont="1" applyProtection="1">
      <protection locked="0"/>
    </xf>
    <xf numFmtId="0" fontId="21" fillId="0" borderId="0" xfId="0" applyFont="1" applyFill="1" applyProtection="1">
      <protection locked="0"/>
    </xf>
    <xf numFmtId="0" fontId="13" fillId="0" borderId="0" xfId="0" applyFont="1" applyProtection="1">
      <protection locked="0"/>
    </xf>
    <xf numFmtId="0" fontId="11" fillId="25" borderId="11" xfId="70" applyFont="1" applyFill="1" applyBorder="1" applyAlignment="1" applyProtection="1">
      <alignment horizontal="center"/>
    </xf>
    <xf numFmtId="0" fontId="11" fillId="25" borderId="12" xfId="70" applyFont="1" applyFill="1" applyBorder="1" applyAlignment="1" applyProtection="1">
      <alignment horizontal="center"/>
    </xf>
    <xf numFmtId="0" fontId="3" fillId="0" borderId="0" xfId="0" applyFont="1" applyProtection="1">
      <protection locked="0"/>
    </xf>
    <xf numFmtId="0" fontId="23" fillId="0" borderId="0" xfId="0" applyFont="1" applyProtection="1">
      <protection locked="0"/>
    </xf>
    <xf numFmtId="0" fontId="76" fillId="0" borderId="0" xfId="0" applyFont="1" applyProtection="1">
      <protection locked="0"/>
    </xf>
    <xf numFmtId="0" fontId="101" fillId="25" borderId="0" xfId="62" applyFont="1" applyFill="1" applyBorder="1" applyAlignment="1">
      <alignment horizontal="left"/>
    </xf>
    <xf numFmtId="165" fontId="50" fillId="26" borderId="0" xfId="70" applyNumberFormat="1" applyFont="1" applyFill="1" applyBorder="1" applyAlignment="1">
      <alignment horizontal="center"/>
    </xf>
    <xf numFmtId="0" fontId="54" fillId="26" borderId="37" xfId="70" applyFont="1" applyFill="1" applyBorder="1" applyAlignment="1">
      <alignment horizontal="right"/>
    </xf>
    <xf numFmtId="0" fontId="54" fillId="26" borderId="35" xfId="70" applyFont="1" applyFill="1" applyBorder="1" applyAlignment="1">
      <alignment horizontal="right"/>
    </xf>
    <xf numFmtId="49" fontId="94" fillId="26" borderId="0" xfId="70" applyNumberFormat="1" applyFont="1" applyFill="1" applyBorder="1" applyAlignment="1">
      <alignment horizontal="left" vertical="center" indent="1"/>
    </xf>
    <xf numFmtId="0" fontId="94" fillId="26" borderId="0" xfId="70" applyFont="1" applyFill="1" applyBorder="1"/>
    <xf numFmtId="0" fontId="52" fillId="26" borderId="0" xfId="70" applyFont="1" applyFill="1" applyBorder="1"/>
    <xf numFmtId="0" fontId="52" fillId="26" borderId="0" xfId="70" applyFont="1" applyFill="1" applyBorder="1" applyAlignment="1">
      <alignment horizontal="center"/>
    </xf>
    <xf numFmtId="0" fontId="52" fillId="26" borderId="0" xfId="70" applyFont="1" applyFill="1" applyBorder="1" applyAlignment="1">
      <alignment horizontal="right"/>
    </xf>
    <xf numFmtId="0" fontId="52" fillId="26" borderId="11" xfId="70" applyFont="1" applyFill="1" applyBorder="1" applyAlignment="1">
      <alignment horizontal="right"/>
    </xf>
    <xf numFmtId="49" fontId="12" fillId="26" borderId="12" xfId="70" applyNumberFormat="1" applyFont="1" applyFill="1" applyBorder="1" applyAlignment="1">
      <alignment horizontal="center" vertical="center" wrapText="1"/>
    </xf>
    <xf numFmtId="0" fontId="12" fillId="26" borderId="12" xfId="70" applyFont="1" applyFill="1" applyBorder="1" applyAlignment="1">
      <alignment horizontal="center" vertical="center" wrapText="1"/>
    </xf>
    <xf numFmtId="164" fontId="12" fillId="27" borderId="59" xfId="40" applyNumberFormat="1" applyFont="1" applyFill="1" applyBorder="1" applyAlignment="1">
      <alignment horizontal="center" wrapText="1"/>
    </xf>
    <xf numFmtId="164" fontId="12" fillId="27" borderId="11" xfId="40" applyNumberFormat="1" applyFont="1" applyFill="1" applyBorder="1" applyAlignment="1">
      <alignment horizontal="center" wrapText="1"/>
    </xf>
    <xf numFmtId="0" fontId="18" fillId="27" borderId="0" xfId="40" applyFont="1" applyFill="1" applyBorder="1" applyAlignment="1">
      <alignment horizontal="center" wrapText="1"/>
    </xf>
    <xf numFmtId="49" fontId="11" fillId="26" borderId="0" xfId="70" applyNumberFormat="1" applyFont="1" applyFill="1" applyBorder="1" applyAlignment="1">
      <alignment horizontal="center" vertical="center" wrapText="1"/>
    </xf>
    <xf numFmtId="0" fontId="11" fillId="26" borderId="0" xfId="70" applyFont="1" applyFill="1" applyBorder="1" applyAlignment="1">
      <alignment horizontal="center" vertical="center" wrapText="1"/>
    </xf>
    <xf numFmtId="0" fontId="11" fillId="26" borderId="0" xfId="70" applyFont="1" applyFill="1" applyBorder="1" applyAlignment="1">
      <alignment horizontal="center" wrapText="1"/>
    </xf>
    <xf numFmtId="164" fontId="11" fillId="27" borderId="60" xfId="40" applyNumberFormat="1" applyFont="1" applyFill="1" applyBorder="1" applyAlignment="1">
      <alignment horizontal="center" wrapText="1"/>
    </xf>
    <xf numFmtId="164" fontId="11" fillId="27" borderId="0" xfId="40" applyNumberFormat="1" applyFont="1" applyFill="1" applyBorder="1" applyAlignment="1">
      <alignment horizontal="center" wrapText="1"/>
    </xf>
    <xf numFmtId="164" fontId="11" fillId="27" borderId="61" xfId="40" applyNumberFormat="1" applyFont="1" applyFill="1" applyBorder="1" applyAlignment="1">
      <alignment horizontal="center" wrapText="1"/>
    </xf>
    <xf numFmtId="3" fontId="16" fillId="26" borderId="0" xfId="70" applyNumberFormat="1" applyFont="1" applyFill="1" applyBorder="1" applyAlignment="1">
      <alignment horizontal="center" vertical="center"/>
    </xf>
    <xf numFmtId="167" fontId="16" fillId="26" borderId="0" xfId="0" applyNumberFormat="1" applyFont="1" applyFill="1" applyBorder="1" applyAlignment="1">
      <alignment horizontal="center" vertical="center"/>
    </xf>
    <xf numFmtId="167" fontId="16" fillId="26" borderId="61" xfId="70" applyNumberFormat="1" applyFont="1" applyFill="1" applyBorder="1" applyAlignment="1">
      <alignment horizontal="center" vertical="center"/>
    </xf>
    <xf numFmtId="167" fontId="16" fillId="26" borderId="0" xfId="70" applyNumberFormat="1" applyFont="1" applyFill="1" applyBorder="1" applyAlignment="1">
      <alignment horizontal="center" vertical="center"/>
    </xf>
    <xf numFmtId="0" fontId="11" fillId="25" borderId="12" xfId="62" applyFont="1" applyFill="1" applyBorder="1" applyAlignment="1">
      <alignment horizontal="center"/>
    </xf>
    <xf numFmtId="165" fontId="12" fillId="27" borderId="0" xfId="40" applyNumberFormat="1" applyFont="1" applyFill="1" applyBorder="1" applyAlignment="1">
      <alignment horizontal="right" wrapText="1" indent="1"/>
    </xf>
    <xf numFmtId="0" fontId="11" fillId="25" borderId="12" xfId="62" applyFont="1" applyFill="1" applyBorder="1" applyAlignment="1">
      <alignment horizontal="center" vertical="center" wrapText="1"/>
    </xf>
    <xf numFmtId="0" fontId="57" fillId="25" borderId="0" xfId="70" applyFont="1" applyFill="1" applyAlignment="1"/>
    <xf numFmtId="0" fontId="57" fillId="0" borderId="0" xfId="70" applyFont="1" applyBorder="1" applyAlignment="1"/>
    <xf numFmtId="0" fontId="101" fillId="25" borderId="0" xfId="70" applyFont="1" applyFill="1" applyBorder="1" applyAlignment="1">
      <alignment horizontal="left"/>
    </xf>
    <xf numFmtId="0" fontId="5" fillId="25" borderId="0" xfId="70" applyFont="1" applyFill="1" applyBorder="1" applyAlignment="1"/>
    <xf numFmtId="0" fontId="57" fillId="0" borderId="0" xfId="70" applyFont="1" applyAlignment="1"/>
    <xf numFmtId="0" fontId="2" fillId="25" borderId="19" xfId="72" applyFont="1" applyFill="1" applyBorder="1"/>
    <xf numFmtId="0" fontId="16" fillId="25" borderId="0" xfId="70" applyFont="1" applyFill="1" applyBorder="1" applyAlignment="1">
      <alignment horizontal="left" vertical="top"/>
    </xf>
    <xf numFmtId="0" fontId="11" fillId="25" borderId="11" xfId="70" applyFont="1" applyFill="1" applyBorder="1" applyAlignment="1">
      <alignment horizontal="center"/>
    </xf>
    <xf numFmtId="0" fontId="9" fillId="25" borderId="23" xfId="70" applyFont="1" applyFill="1" applyBorder="1" applyAlignment="1">
      <alignment horizontal="left"/>
    </xf>
    <xf numFmtId="0" fontId="9" fillId="25" borderId="0" xfId="70" applyFont="1" applyFill="1" applyBorder="1" applyAlignment="1">
      <alignment horizontal="left"/>
    </xf>
    <xf numFmtId="0" fontId="16" fillId="24" borderId="19" xfId="61" applyFont="1" applyFill="1" applyBorder="1" applyAlignment="1">
      <alignment horizontal="left" wrapText="1"/>
    </xf>
    <xf numFmtId="171" fontId="12" fillId="25" borderId="0" xfId="70" applyNumberFormat="1" applyFont="1" applyFill="1" applyBorder="1" applyAlignment="1">
      <alignment horizontal="right" indent="2"/>
    </xf>
    <xf numFmtId="0" fontId="2" fillId="26" borderId="0" xfId="72" applyFill="1" applyBorder="1"/>
    <xf numFmtId="167" fontId="3" fillId="26" borderId="0" xfId="70" applyNumberFormat="1" applyFont="1" applyFill="1" applyBorder="1" applyAlignment="1">
      <alignment horizontal="right" indent="3"/>
    </xf>
    <xf numFmtId="167" fontId="113" fillId="26" borderId="0" xfId="70" applyNumberFormat="1" applyFont="1" applyFill="1" applyBorder="1" applyAlignment="1">
      <alignment horizontal="right" indent="3"/>
    </xf>
    <xf numFmtId="0" fontId="129" fillId="25" borderId="0" xfId="70" applyFont="1" applyFill="1" applyBorder="1" applyAlignment="1">
      <alignment horizontal="left" vertical="center"/>
    </xf>
    <xf numFmtId="0" fontId="0" fillId="25" borderId="22" xfId="51" applyFont="1" applyFill="1" applyBorder="1"/>
    <xf numFmtId="3" fontId="30" fillId="0" borderId="0" xfId="70" applyNumberFormat="1" applyFont="1" applyBorder="1" applyAlignment="1">
      <alignment vertical="center"/>
    </xf>
    <xf numFmtId="165" fontId="30" fillId="0" borderId="0" xfId="70" applyNumberFormat="1" applyFont="1" applyBorder="1" applyAlignment="1">
      <alignment vertical="center"/>
    </xf>
    <xf numFmtId="175" fontId="13" fillId="0" borderId="0" xfId="62" applyNumberFormat="1" applyFont="1"/>
    <xf numFmtId="165" fontId="2" fillId="0" borderId="0" xfId="62" applyNumberFormat="1"/>
    <xf numFmtId="0" fontId="12" fillId="0" borderId="0" xfId="0" applyFont="1" applyAlignment="1">
      <alignment readingOrder="2"/>
    </xf>
    <xf numFmtId="0" fontId="12" fillId="24" borderId="0" xfId="40" applyFont="1" applyFill="1" applyBorder="1"/>
    <xf numFmtId="0" fontId="12" fillId="38" borderId="0" xfId="62" applyFont="1" applyFill="1" applyAlignment="1">
      <alignment vertical="center" wrapText="1"/>
    </xf>
    <xf numFmtId="0" fontId="108" fillId="40" borderId="0" xfId="62" applyFont="1" applyFill="1" applyBorder="1" applyAlignment="1">
      <alignment vertical="center"/>
    </xf>
    <xf numFmtId="0" fontId="3" fillId="38" borderId="0" xfId="62" applyFont="1" applyFill="1" applyAlignment="1">
      <alignment horizontal="left" vertical="center"/>
    </xf>
    <xf numFmtId="0" fontId="10" fillId="38" borderId="0" xfId="62" applyFont="1" applyFill="1" applyBorder="1" applyAlignment="1">
      <alignment horizontal="right" vertical="top" wrapText="1"/>
    </xf>
    <xf numFmtId="0" fontId="9" fillId="34" borderId="0" xfId="62" applyFont="1" applyFill="1" applyBorder="1" applyAlignment="1">
      <alignment horizontal="right"/>
    </xf>
    <xf numFmtId="0" fontId="10" fillId="34" borderId="0" xfId="62" applyFont="1" applyFill="1" applyBorder="1" applyAlignment="1">
      <alignment horizontal="right" vertical="top" wrapText="1"/>
    </xf>
    <xf numFmtId="0" fontId="10" fillId="38" borderId="38" xfId="62" applyFont="1" applyFill="1" applyBorder="1" applyAlignment="1">
      <alignment horizontal="right" vertical="top" wrapText="1"/>
    </xf>
    <xf numFmtId="0" fontId="11" fillId="38" borderId="0" xfId="62" applyFont="1" applyFill="1" applyBorder="1" applyAlignment="1">
      <alignment horizontal="right" vertical="center"/>
    </xf>
    <xf numFmtId="0" fontId="12" fillId="38" borderId="0" xfId="62" applyFont="1" applyFill="1" applyBorder="1" applyAlignment="1">
      <alignment horizontal="right" vertical="center" wrapText="1"/>
    </xf>
    <xf numFmtId="0" fontId="11" fillId="38" borderId="0" xfId="62" applyFont="1" applyFill="1" applyBorder="1" applyAlignment="1">
      <alignment horizontal="right" vertical="center" wrapText="1"/>
    </xf>
    <xf numFmtId="0" fontId="12" fillId="38" borderId="0" xfId="62" applyFont="1" applyFill="1" applyBorder="1" applyAlignment="1">
      <alignment horizontal="right" vertical="top" wrapText="1"/>
    </xf>
    <xf numFmtId="0" fontId="12" fillId="38" borderId="0" xfId="62" applyFont="1" applyFill="1" applyBorder="1" applyAlignment="1">
      <alignment horizontal="right" vertical="center"/>
    </xf>
    <xf numFmtId="0" fontId="12" fillId="38" borderId="0" xfId="62" applyFont="1" applyFill="1" applyBorder="1" applyAlignment="1">
      <alignment horizontal="right"/>
    </xf>
    <xf numFmtId="0" fontId="12" fillId="38" borderId="0" xfId="62" applyFont="1" applyFill="1" applyBorder="1" applyAlignment="1">
      <alignment horizontal="right" wrapText="1"/>
    </xf>
    <xf numFmtId="0" fontId="12" fillId="38" borderId="38" xfId="62" applyFont="1" applyFill="1" applyBorder="1" applyAlignment="1">
      <alignment horizontal="right"/>
    </xf>
    <xf numFmtId="0" fontId="2" fillId="38" borderId="0" xfId="62" applyFill="1" applyBorder="1" applyAlignment="1">
      <alignment horizontal="right" vertical="center"/>
    </xf>
    <xf numFmtId="0" fontId="12" fillId="38" borderId="0" xfId="62" applyFont="1" applyFill="1" applyAlignment="1">
      <alignment horizontal="right" vertical="center" wrapText="1"/>
    </xf>
    <xf numFmtId="0" fontId="2" fillId="38" borderId="0" xfId="62" applyFill="1" applyBorder="1" applyAlignment="1">
      <alignment horizontal="right"/>
    </xf>
    <xf numFmtId="0" fontId="11" fillId="25" borderId="12" xfId="51" applyFont="1" applyFill="1" applyBorder="1" applyAlignment="1">
      <alignment horizontal="center" vertical="center"/>
    </xf>
    <xf numFmtId="0" fontId="11" fillId="25" borderId="0" xfId="0" applyFont="1" applyFill="1" applyBorder="1" applyAlignment="1" applyProtection="1">
      <alignment horizontal="center" vertical="center"/>
    </xf>
    <xf numFmtId="0" fontId="13" fillId="0" borderId="0" xfId="0" applyFont="1" applyBorder="1" applyProtection="1"/>
    <xf numFmtId="165" fontId="0" fillId="0" borderId="0" xfId="0" applyNumberFormat="1" applyProtection="1">
      <protection locked="0"/>
    </xf>
    <xf numFmtId="0" fontId="69" fillId="25" borderId="0" xfId="0" applyFont="1" applyFill="1" applyProtection="1"/>
    <xf numFmtId="0" fontId="75" fillId="25" borderId="0" xfId="0" applyFont="1" applyFill="1" applyBorder="1" applyProtection="1"/>
    <xf numFmtId="0" fontId="69" fillId="0" borderId="0" xfId="0" applyFont="1" applyProtection="1">
      <protection locked="0"/>
    </xf>
    <xf numFmtId="3" fontId="12" fillId="25" borderId="0" xfId="0" applyNumberFormat="1" applyFont="1" applyFill="1" applyBorder="1" applyAlignment="1" applyProtection="1">
      <alignment horizontal="center"/>
    </xf>
    <xf numFmtId="0" fontId="3" fillId="0" borderId="0" xfId="0" applyFont="1" applyFill="1" applyProtection="1">
      <protection locked="0"/>
    </xf>
    <xf numFmtId="167" fontId="85" fillId="26" borderId="0" xfId="0" applyNumberFormat="1" applyFont="1" applyFill="1" applyBorder="1" applyAlignment="1" applyProtection="1">
      <alignment horizontal="right"/>
    </xf>
    <xf numFmtId="167" fontId="11" fillId="26" borderId="0" xfId="0" applyNumberFormat="1" applyFont="1" applyFill="1" applyBorder="1" applyAlignment="1" applyProtection="1">
      <alignment horizontal="right"/>
    </xf>
    <xf numFmtId="167" fontId="12" fillId="26" borderId="0" xfId="0" applyNumberFormat="1" applyFont="1" applyFill="1" applyBorder="1" applyAlignment="1" applyProtection="1">
      <alignment horizontal="right"/>
    </xf>
    <xf numFmtId="0" fontId="2" fillId="26" borderId="0" xfId="52" applyFill="1" applyBorder="1"/>
    <xf numFmtId="0" fontId="11" fillId="25" borderId="0" xfId="52" applyFont="1" applyFill="1" applyBorder="1" applyAlignment="1">
      <alignment horizontal="left"/>
    </xf>
    <xf numFmtId="0" fontId="114" fillId="25" borderId="0" xfId="52" applyFont="1" applyFill="1" applyBorder="1" applyAlignment="1">
      <alignment horizontal="left"/>
    </xf>
    <xf numFmtId="0" fontId="11" fillId="25" borderId="0" xfId="51" applyFont="1" applyFill="1" applyBorder="1" applyAlignment="1">
      <alignment horizontal="right"/>
    </xf>
    <xf numFmtId="0" fontId="0" fillId="26" borderId="22" xfId="51" applyFont="1" applyFill="1" applyBorder="1"/>
    <xf numFmtId="0" fontId="9" fillId="25" borderId="22" xfId="51" applyFont="1" applyFill="1" applyBorder="1" applyAlignment="1">
      <alignment horizontal="left"/>
    </xf>
    <xf numFmtId="0" fontId="49" fillId="25" borderId="22" xfId="51" applyFont="1" applyFill="1" applyBorder="1" applyAlignment="1">
      <alignment horizontal="left"/>
    </xf>
    <xf numFmtId="0" fontId="0" fillId="0" borderId="22" xfId="51" applyFont="1" applyBorder="1"/>
    <xf numFmtId="0" fontId="16" fillId="0" borderId="0" xfId="51" applyFont="1" applyBorder="1" applyAlignment="1">
      <alignment vertical="top"/>
    </xf>
    <xf numFmtId="0" fontId="5" fillId="25" borderId="0" xfId="51" applyFont="1" applyFill="1" applyBorder="1"/>
    <xf numFmtId="0" fontId="11" fillId="25" borderId="11" xfId="51" applyFont="1" applyFill="1" applyBorder="1" applyAlignment="1">
      <alignment horizontal="center" vertical="center"/>
    </xf>
    <xf numFmtId="0" fontId="11" fillId="25" borderId="0" xfId="51" applyFont="1" applyFill="1" applyBorder="1" applyAlignment="1">
      <alignment horizontal="center" vertical="center"/>
    </xf>
    <xf numFmtId="49" fontId="11" fillId="25" borderId="0" xfId="51" applyNumberFormat="1" applyFont="1" applyFill="1" applyBorder="1" applyAlignment="1">
      <alignment horizontal="center" vertical="center" wrapText="1"/>
    </xf>
    <xf numFmtId="0" fontId="9" fillId="26" borderId="0" xfId="51" applyFont="1" applyFill="1" applyBorder="1" applyAlignment="1">
      <alignment horizontal="center"/>
    </xf>
    <xf numFmtId="0" fontId="16" fillId="25" borderId="0" xfId="51" applyFont="1" applyFill="1" applyBorder="1" applyAlignment="1">
      <alignment horizontal="center"/>
    </xf>
    <xf numFmtId="1" fontId="16" fillId="25" borderId="10" xfId="51" applyNumberFormat="1" applyFont="1" applyFill="1" applyBorder="1" applyAlignment="1">
      <alignment horizontal="center"/>
    </xf>
    <xf numFmtId="0" fontId="9" fillId="25" borderId="19" xfId="51" applyFont="1" applyFill="1" applyBorder="1" applyAlignment="1">
      <alignment horizontal="center"/>
    </xf>
    <xf numFmtId="0" fontId="9" fillId="25" borderId="0" xfId="51" applyFont="1" applyFill="1" applyAlignment="1">
      <alignment horizontal="center"/>
    </xf>
    <xf numFmtId="0" fontId="9" fillId="0" borderId="0" xfId="51" applyFont="1" applyAlignment="1">
      <alignment horizontal="center"/>
    </xf>
    <xf numFmtId="165" fontId="12" fillId="27" borderId="0" xfId="61" applyNumberFormat="1" applyFont="1" applyFill="1" applyBorder="1" applyAlignment="1">
      <alignment horizontal="center" wrapText="1"/>
    </xf>
    <xf numFmtId="165" fontId="11" fillId="27" borderId="0" xfId="61" applyNumberFormat="1" applyFont="1" applyFill="1" applyBorder="1" applyAlignment="1">
      <alignment horizontal="center" wrapText="1"/>
    </xf>
    <xf numFmtId="4" fontId="113" fillId="27" borderId="0" xfId="61" applyNumberFormat="1" applyFont="1" applyFill="1" applyBorder="1" applyAlignment="1">
      <alignment horizontal="right" wrapText="1" indent="4"/>
    </xf>
    <xf numFmtId="165" fontId="130" fillId="27" borderId="0" xfId="61" applyNumberFormat="1" applyFont="1" applyFill="1" applyBorder="1" applyAlignment="1">
      <alignment horizontal="center" wrapText="1"/>
    </xf>
    <xf numFmtId="0" fontId="11" fillId="42" borderId="0" xfId="61" applyFont="1" applyFill="1" applyBorder="1" applyAlignment="1">
      <alignment horizontal="left"/>
    </xf>
    <xf numFmtId="167" fontId="8" fillId="37" borderId="0" xfId="70" applyNumberFormat="1" applyFont="1" applyFill="1" applyBorder="1" applyAlignment="1">
      <alignment horizontal="right" indent="3"/>
    </xf>
    <xf numFmtId="4" fontId="11" fillId="42" borderId="0" xfId="61" applyNumberFormat="1" applyFont="1" applyFill="1" applyBorder="1" applyAlignment="1">
      <alignment horizontal="right" wrapText="1" indent="4"/>
    </xf>
    <xf numFmtId="0" fontId="54" fillId="25" borderId="0" xfId="63" applyFont="1" applyFill="1" applyBorder="1" applyAlignment="1">
      <alignment horizontal="center" vertical="center"/>
    </xf>
    <xf numFmtId="0" fontId="8" fillId="25" borderId="0" xfId="63" applyFont="1" applyFill="1" applyBorder="1" applyAlignment="1">
      <alignment horizontal="right"/>
    </xf>
    <xf numFmtId="3" fontId="97" fillId="25" borderId="0" xfId="63" applyNumberFormat="1" applyFont="1" applyFill="1" applyBorder="1" applyAlignment="1">
      <alignment horizontal="right" vertical="center"/>
    </xf>
    <xf numFmtId="0" fontId="6" fillId="25" borderId="19" xfId="63" applyFont="1" applyFill="1" applyBorder="1" applyAlignment="1">
      <alignment horizontal="right" vertical="center"/>
    </xf>
    <xf numFmtId="0" fontId="97" fillId="25" borderId="0" xfId="63" applyFont="1" applyFill="1" applyBorder="1" applyAlignment="1">
      <alignment horizontal="left" vertical="top" wrapText="1"/>
    </xf>
    <xf numFmtId="0" fontId="54" fillId="25" borderId="19" xfId="63" applyFont="1" applyFill="1" applyBorder="1"/>
    <xf numFmtId="0" fontId="11" fillId="25" borderId="0" xfId="63" applyFont="1" applyFill="1" applyBorder="1" applyAlignment="1">
      <alignment horizontal="center" vertical="center" wrapText="1"/>
    </xf>
    <xf numFmtId="0" fontId="49" fillId="25" borderId="0" xfId="63" applyFont="1" applyFill="1" applyBorder="1"/>
    <xf numFmtId="1" fontId="11" fillId="0" borderId="0" xfId="63" applyNumberFormat="1" applyFont="1" applyBorder="1" applyAlignment="1">
      <alignment horizontal="center" vertical="center" wrapText="1"/>
    </xf>
    <xf numFmtId="0" fontId="11" fillId="0" borderId="0" xfId="63" applyFont="1" applyBorder="1" applyAlignment="1">
      <alignment horizontal="center" vertical="center" wrapText="1"/>
    </xf>
    <xf numFmtId="0" fontId="29" fillId="25" borderId="0" xfId="63" applyFont="1" applyFill="1" applyBorder="1" applyAlignment="1"/>
    <xf numFmtId="0" fontId="6" fillId="25" borderId="19" xfId="63" applyFont="1" applyFill="1" applyBorder="1" applyAlignment="1"/>
    <xf numFmtId="0" fontId="11" fillId="25" borderId="52" xfId="70" applyFont="1" applyFill="1" applyBorder="1" applyAlignment="1">
      <alignment horizontal="center"/>
    </xf>
    <xf numFmtId="176" fontId="64" fillId="38" borderId="0" xfId="62" applyNumberFormat="1" applyFont="1" applyFill="1" applyAlignment="1">
      <alignment vertical="center" wrapText="1"/>
    </xf>
    <xf numFmtId="176" fontId="64" fillId="38" borderId="0" xfId="62" applyNumberFormat="1" applyFont="1" applyFill="1" applyAlignment="1">
      <alignment horizontal="right" vertical="center" wrapText="1"/>
    </xf>
    <xf numFmtId="0" fontId="11" fillId="26" borderId="12" xfId="0" applyFont="1" applyFill="1" applyBorder="1" applyAlignment="1">
      <alignment horizontal="center"/>
    </xf>
    <xf numFmtId="0" fontId="16" fillId="25" borderId="0" xfId="62" applyFont="1" applyFill="1" applyBorder="1" applyAlignment="1">
      <alignment wrapText="1"/>
    </xf>
    <xf numFmtId="0" fontId="16" fillId="25" borderId="0" xfId="62" applyFont="1" applyFill="1" applyBorder="1" applyAlignment="1">
      <alignment horizontal="right"/>
    </xf>
    <xf numFmtId="0" fontId="9" fillId="25" borderId="22" xfId="62" applyFont="1" applyFill="1" applyBorder="1" applyAlignment="1">
      <alignment horizontal="left"/>
    </xf>
    <xf numFmtId="0" fontId="9" fillId="25" borderId="22" xfId="62" applyFont="1" applyFill="1" applyBorder="1" applyAlignment="1"/>
    <xf numFmtId="0" fontId="57" fillId="25" borderId="0" xfId="62" applyFont="1" applyFill="1" applyAlignment="1"/>
    <xf numFmtId="0" fontId="57" fillId="25" borderId="0" xfId="62" applyFont="1" applyFill="1" applyBorder="1" applyAlignment="1"/>
    <xf numFmtId="0" fontId="2" fillId="25" borderId="19" xfId="72" applyFill="1" applyBorder="1" applyAlignment="1"/>
    <xf numFmtId="0" fontId="57" fillId="0" borderId="0" xfId="62" applyFont="1" applyAlignment="1"/>
    <xf numFmtId="0" fontId="57" fillId="25" borderId="0" xfId="62" applyFont="1" applyFill="1" applyAlignment="1">
      <alignment vertical="center"/>
    </xf>
    <xf numFmtId="0" fontId="57" fillId="25" borderId="0" xfId="62" applyFont="1" applyFill="1" applyBorder="1" applyAlignment="1">
      <alignment vertical="center"/>
    </xf>
    <xf numFmtId="0" fontId="57" fillId="0" borderId="0" xfId="62" applyFont="1" applyAlignment="1">
      <alignment vertical="center"/>
    </xf>
    <xf numFmtId="0" fontId="2" fillId="0" borderId="0" xfId="62" applyBorder="1" applyAlignment="1"/>
    <xf numFmtId="0" fontId="12" fillId="25" borderId="0" xfId="62" applyFont="1" applyFill="1" applyBorder="1" applyAlignment="1">
      <alignment wrapText="1"/>
    </xf>
    <xf numFmtId="0" fontId="11" fillId="25" borderId="0" xfId="62" applyFont="1" applyFill="1" applyBorder="1"/>
    <xf numFmtId="0" fontId="2" fillId="26" borderId="0" xfId="63" applyFill="1" applyAlignment="1"/>
    <xf numFmtId="0" fontId="16" fillId="25" borderId="48" xfId="63" applyFont="1" applyFill="1" applyBorder="1" applyAlignment="1">
      <alignment horizontal="right"/>
    </xf>
    <xf numFmtId="0" fontId="2" fillId="25" borderId="0" xfId="63" applyFont="1" applyFill="1" applyAlignment="1">
      <alignment vertical="center"/>
    </xf>
    <xf numFmtId="0" fontId="2" fillId="25" borderId="0" xfId="63" applyFont="1" applyFill="1" applyBorder="1" applyAlignment="1">
      <alignment vertical="center"/>
    </xf>
    <xf numFmtId="0" fontId="2" fillId="26" borderId="0" xfId="63" applyFont="1" applyFill="1" applyAlignment="1">
      <alignment vertical="center"/>
    </xf>
    <xf numFmtId="0" fontId="2" fillId="0" borderId="0" xfId="63" applyFont="1" applyAlignment="1">
      <alignment vertical="center"/>
    </xf>
    <xf numFmtId="0" fontId="2" fillId="25" borderId="0" xfId="63" applyFont="1" applyFill="1"/>
    <xf numFmtId="0" fontId="10" fillId="25" borderId="0" xfId="63" applyFont="1" applyFill="1" applyBorder="1"/>
    <xf numFmtId="0" fontId="2" fillId="26" borderId="0" xfId="63" applyFont="1" applyFill="1"/>
    <xf numFmtId="0" fontId="2" fillId="0" borderId="0" xfId="63" applyFont="1"/>
    <xf numFmtId="0" fontId="10" fillId="26" borderId="0" xfId="63" applyFont="1" applyFill="1" applyBorder="1"/>
    <xf numFmtId="1" fontId="11" fillId="26" borderId="12" xfId="63" applyNumberFormat="1" applyFont="1" applyFill="1" applyBorder="1" applyAlignment="1">
      <alignment horizontal="center" vertical="center"/>
    </xf>
    <xf numFmtId="1" fontId="11" fillId="26" borderId="0" xfId="63" applyNumberFormat="1" applyFont="1" applyFill="1" applyBorder="1" applyAlignment="1">
      <alignment horizontal="center" vertical="center"/>
    </xf>
    <xf numFmtId="0" fontId="11" fillId="26" borderId="10" xfId="63" applyFont="1" applyFill="1" applyBorder="1" applyAlignment="1"/>
    <xf numFmtId="0" fontId="11" fillId="26" borderId="0" xfId="63" applyFont="1" applyFill="1" applyBorder="1" applyAlignment="1"/>
    <xf numFmtId="0" fontId="11" fillId="26" borderId="49" xfId="63" applyFont="1" applyFill="1" applyBorder="1" applyAlignment="1"/>
    <xf numFmtId="0" fontId="6" fillId="26" borderId="0" xfId="63" applyFont="1" applyFill="1" applyBorder="1"/>
    <xf numFmtId="0" fontId="6" fillId="25" borderId="0" xfId="63" applyFont="1" applyFill="1" applyBorder="1"/>
    <xf numFmtId="0" fontId="86" fillId="25" borderId="0" xfId="63" applyFont="1" applyFill="1"/>
    <xf numFmtId="0" fontId="86" fillId="25" borderId="0" xfId="63" applyFont="1" applyFill="1" applyBorder="1"/>
    <xf numFmtId="0" fontId="85" fillId="24" borderId="0" xfId="66" applyFont="1" applyFill="1" applyBorder="1" applyAlignment="1">
      <alignment horizontal="left" vertical="top"/>
    </xf>
    <xf numFmtId="0" fontId="85" fillId="27" borderId="0" xfId="40" applyFont="1" applyFill="1" applyBorder="1"/>
    <xf numFmtId="3" fontId="97" fillId="27" borderId="0" xfId="40" applyNumberFormat="1" applyFont="1" applyFill="1" applyBorder="1" applyAlignment="1">
      <alignment horizontal="right" wrapText="1"/>
    </xf>
    <xf numFmtId="0" fontId="94" fillId="25" borderId="19" xfId="63" applyFont="1" applyFill="1" applyBorder="1" applyAlignment="1">
      <alignment horizontal="right" vertical="center"/>
    </xf>
    <xf numFmtId="0" fontId="86" fillId="26" borderId="0" xfId="63" applyFont="1" applyFill="1"/>
    <xf numFmtId="0" fontId="86" fillId="0" borderId="0" xfId="63" applyFont="1" applyAlignment="1"/>
    <xf numFmtId="0" fontId="86" fillId="0" borderId="0" xfId="63" applyFont="1"/>
    <xf numFmtId="0" fontId="94" fillId="25" borderId="19" xfId="63" applyFont="1" applyFill="1" applyBorder="1"/>
    <xf numFmtId="0" fontId="86" fillId="25" borderId="0" xfId="63" applyFont="1" applyFill="1" applyAlignment="1"/>
    <xf numFmtId="0" fontId="86" fillId="25" borderId="0" xfId="63" applyFont="1" applyFill="1" applyBorder="1" applyAlignment="1"/>
    <xf numFmtId="0" fontId="85" fillId="24" borderId="0" xfId="66" applyFont="1" applyFill="1" applyBorder="1" applyAlignment="1">
      <alignment horizontal="left"/>
    </xf>
    <xf numFmtId="0" fontId="85" fillId="27" borderId="0" xfId="40" applyFont="1" applyFill="1" applyBorder="1" applyAlignment="1"/>
    <xf numFmtId="4" fontId="97" fillId="27" borderId="0" xfId="40" applyNumberFormat="1" applyFont="1" applyFill="1" applyBorder="1" applyAlignment="1">
      <alignment horizontal="right" wrapText="1"/>
    </xf>
    <xf numFmtId="0" fontId="86" fillId="26" borderId="0" xfId="63" applyFont="1" applyFill="1" applyAlignment="1"/>
    <xf numFmtId="0" fontId="85" fillId="24" borderId="0" xfId="66" applyFont="1" applyFill="1" applyBorder="1" applyAlignment="1">
      <alignment horizontal="left" indent="1"/>
    </xf>
    <xf numFmtId="1" fontId="12" fillId="26" borderId="0" xfId="63" applyNumberFormat="1" applyFont="1" applyFill="1" applyBorder="1" applyAlignment="1">
      <alignment horizontal="center" vertical="center" wrapText="1"/>
    </xf>
    <xf numFmtId="0" fontId="131" fillId="25" borderId="0" xfId="63" applyFont="1" applyFill="1" applyBorder="1" applyAlignment="1">
      <alignment horizontal="center" vertical="center"/>
    </xf>
    <xf numFmtId="3" fontId="11" fillId="25" borderId="0" xfId="63" quotePrefix="1" applyNumberFormat="1" applyFont="1" applyFill="1" applyBorder="1" applyAlignment="1">
      <alignment horizontal="center" vertical="center"/>
    </xf>
    <xf numFmtId="3" fontId="11" fillId="25" borderId="0" xfId="63" quotePrefix="1" applyNumberFormat="1" applyFont="1" applyFill="1" applyBorder="1" applyAlignment="1">
      <alignment horizontal="center" vertical="center" wrapText="1"/>
    </xf>
    <xf numFmtId="0" fontId="48" fillId="25" borderId="0" xfId="63" applyFont="1" applyFill="1" applyBorder="1" applyAlignment="1">
      <alignment horizontal="right" wrapText="1"/>
    </xf>
    <xf numFmtId="0" fontId="2" fillId="25" borderId="0" xfId="63" applyFill="1" applyBorder="1" applyAlignment="1">
      <alignment horizontal="right"/>
    </xf>
    <xf numFmtId="0" fontId="85" fillId="25" borderId="0" xfId="63" applyFont="1" applyFill="1" applyBorder="1" applyAlignment="1">
      <alignment horizontal="left"/>
    </xf>
    <xf numFmtId="0" fontId="18" fillId="25" borderId="0" xfId="70" applyFont="1" applyFill="1" applyBorder="1" applyAlignment="1">
      <alignment horizontal="right"/>
    </xf>
    <xf numFmtId="1" fontId="12" fillId="26" borderId="0" xfId="63" applyNumberFormat="1" applyFont="1" applyFill="1" applyBorder="1" applyAlignment="1">
      <alignment horizontal="right" wrapText="1"/>
    </xf>
    <xf numFmtId="1" fontId="12" fillId="0" borderId="0" xfId="63" applyNumberFormat="1" applyFont="1" applyBorder="1" applyAlignment="1">
      <alignment horizontal="right" wrapText="1"/>
    </xf>
    <xf numFmtId="0" fontId="12" fillId="0" borderId="0" xfId="63" applyFont="1" applyBorder="1" applyAlignment="1">
      <alignment horizontal="right" wrapText="1"/>
    </xf>
    <xf numFmtId="0" fontId="18" fillId="25" borderId="0" xfId="63" applyFont="1" applyFill="1" applyBorder="1" applyAlignment="1">
      <alignment horizontal="center" wrapText="1"/>
    </xf>
    <xf numFmtId="0" fontId="57" fillId="25" borderId="0" xfId="63" applyFont="1" applyFill="1" applyBorder="1" applyAlignment="1"/>
    <xf numFmtId="0" fontId="97" fillId="25" borderId="0" xfId="63" applyFont="1" applyFill="1" applyBorder="1" applyAlignment="1">
      <alignment horizontal="left" wrapText="1"/>
    </xf>
    <xf numFmtId="3" fontId="97" fillId="25" borderId="0" xfId="63" quotePrefix="1" applyNumberFormat="1" applyFont="1" applyFill="1" applyBorder="1" applyAlignment="1">
      <alignment horizontal="right"/>
    </xf>
    <xf numFmtId="1" fontId="18" fillId="26" borderId="0" xfId="63" applyNumberFormat="1" applyFont="1" applyFill="1" applyBorder="1" applyAlignment="1">
      <alignment horizontal="center" wrapText="1"/>
    </xf>
    <xf numFmtId="0" fontId="18" fillId="0" borderId="0" xfId="63" applyFont="1" applyBorder="1" applyAlignment="1">
      <alignment horizontal="center" wrapText="1"/>
    </xf>
    <xf numFmtId="3" fontId="16" fillId="25" borderId="0" xfId="63" quotePrefix="1" applyNumberFormat="1" applyFont="1" applyFill="1" applyBorder="1" applyAlignment="1">
      <alignment horizontal="right" vertical="center"/>
    </xf>
    <xf numFmtId="1" fontId="11" fillId="26" borderId="0" xfId="63" applyNumberFormat="1" applyFont="1" applyFill="1" applyBorder="1" applyAlignment="1">
      <alignment horizontal="center" vertical="center" wrapText="1"/>
    </xf>
    <xf numFmtId="3" fontId="16" fillId="25" borderId="0" xfId="63" applyNumberFormat="1" applyFont="1" applyFill="1" applyBorder="1" applyAlignment="1">
      <alignment horizontal="right" vertical="center"/>
    </xf>
    <xf numFmtId="1" fontId="48" fillId="26" borderId="0" xfId="63" applyNumberFormat="1" applyFont="1" applyFill="1" applyBorder="1" applyAlignment="1">
      <alignment horizontal="center" vertical="center" wrapText="1"/>
    </xf>
    <xf numFmtId="3" fontId="97" fillId="25" borderId="0" xfId="63" quotePrefix="1" applyNumberFormat="1" applyFont="1" applyFill="1" applyBorder="1" applyAlignment="1">
      <alignment horizontal="right" vertical="center"/>
    </xf>
    <xf numFmtId="0" fontId="11" fillId="26" borderId="0" xfId="63" applyFont="1" applyFill="1" applyBorder="1" applyAlignment="1">
      <alignment horizontal="center" vertical="center" wrapText="1"/>
    </xf>
    <xf numFmtId="0" fontId="49" fillId="26" borderId="0" xfId="63" applyFont="1" applyFill="1" applyBorder="1"/>
    <xf numFmtId="0" fontId="16" fillId="25" borderId="0" xfId="70" applyFont="1" applyFill="1" applyBorder="1" applyAlignment="1"/>
    <xf numFmtId="0" fontId="16" fillId="25" borderId="0" xfId="70" quotePrefix="1" applyFont="1" applyFill="1" applyBorder="1" applyAlignment="1"/>
    <xf numFmtId="1" fontId="18" fillId="26" borderId="0" xfId="63" applyNumberFormat="1" applyFont="1" applyFill="1" applyBorder="1" applyAlignment="1">
      <alignment horizontal="center" vertical="center" wrapText="1"/>
    </xf>
    <xf numFmtId="0" fontId="49" fillId="26" borderId="0" xfId="70" applyFont="1" applyFill="1" applyBorder="1" applyAlignment="1"/>
    <xf numFmtId="0" fontId="85" fillId="27" borderId="0" xfId="66" applyFont="1" applyFill="1" applyBorder="1" applyAlignment="1">
      <alignment horizontal="left" vertical="top"/>
    </xf>
    <xf numFmtId="0" fontId="97" fillId="26" borderId="0" xfId="63" applyFont="1" applyFill="1" applyBorder="1" applyAlignment="1">
      <alignment horizontal="left" vertical="top" wrapText="1"/>
    </xf>
    <xf numFmtId="167" fontId="29" fillId="26" borderId="0" xfId="70" applyNumberFormat="1" applyFont="1" applyFill="1" applyBorder="1" applyAlignment="1">
      <alignment horizontal="right"/>
    </xf>
    <xf numFmtId="0" fontId="132" fillId="26" borderId="0" xfId="70" applyFont="1" applyFill="1" applyBorder="1" applyAlignment="1"/>
    <xf numFmtId="1" fontId="48" fillId="26" borderId="0" xfId="63" applyNumberFormat="1" applyFont="1" applyFill="1" applyBorder="1" applyAlignment="1">
      <alignment horizontal="center" wrapText="1"/>
    </xf>
    <xf numFmtId="1" fontId="11" fillId="0" borderId="0" xfId="70" applyNumberFormat="1" applyFont="1" applyBorder="1" applyAlignment="1">
      <alignment horizontal="center"/>
    </xf>
    <xf numFmtId="0" fontId="11" fillId="0" borderId="0" xfId="70" applyFont="1" applyBorder="1" applyAlignment="1">
      <alignment horizontal="center"/>
    </xf>
    <xf numFmtId="0" fontId="2" fillId="26" borderId="0" xfId="63" applyFill="1" applyBorder="1" applyAlignment="1"/>
    <xf numFmtId="49" fontId="12" fillId="26" borderId="0" xfId="63" applyNumberFormat="1" applyFont="1" applyFill="1" applyBorder="1" applyAlignment="1">
      <alignment horizontal="left"/>
    </xf>
    <xf numFmtId="0" fontId="50" fillId="27" borderId="0" xfId="66" applyFont="1" applyFill="1" applyBorder="1" applyAlignment="1">
      <alignment horizontal="left"/>
    </xf>
    <xf numFmtId="0" fontId="29" fillId="26" borderId="0" xfId="70" applyFont="1" applyFill="1" applyBorder="1" applyAlignment="1">
      <alignment horizontal="justify"/>
    </xf>
    <xf numFmtId="3" fontId="85" fillId="25" borderId="0" xfId="63" applyNumberFormat="1" applyFont="1" applyFill="1" applyBorder="1" applyAlignment="1">
      <alignment horizontal="right"/>
    </xf>
    <xf numFmtId="167" fontId="16" fillId="26" borderId="0" xfId="70" applyNumberFormat="1" applyFont="1" applyFill="1" applyBorder="1" applyAlignment="1">
      <alignment horizontal="right"/>
    </xf>
    <xf numFmtId="3" fontId="85" fillId="25" borderId="0" xfId="63" applyNumberFormat="1" applyFont="1" applyFill="1" applyBorder="1" applyAlignment="1">
      <alignment horizontal="left"/>
    </xf>
    <xf numFmtId="0" fontId="48" fillId="26" borderId="0" xfId="70" applyFont="1" applyFill="1" applyBorder="1" applyAlignment="1"/>
    <xf numFmtId="0" fontId="9" fillId="0" borderId="0" xfId="63" applyFont="1" applyAlignment="1"/>
    <xf numFmtId="0" fontId="16" fillId="25" borderId="0" xfId="0" applyFont="1" applyFill="1" applyBorder="1" applyAlignment="1" applyProtection="1">
      <alignment horizontal="right"/>
    </xf>
    <xf numFmtId="0" fontId="12" fillId="24" borderId="0" xfId="40" applyFont="1" applyFill="1" applyBorder="1" applyAlignment="1" applyProtection="1">
      <alignment horizontal="left" indent="1"/>
    </xf>
    <xf numFmtId="3" fontId="97" fillId="25" borderId="0" xfId="63" applyNumberFormat="1" applyFont="1" applyFill="1" applyBorder="1" applyAlignment="1">
      <alignment horizontal="right" indent="3"/>
    </xf>
    <xf numFmtId="3" fontId="97" fillId="25" borderId="0" xfId="63" applyNumberFormat="1" applyFont="1" applyFill="1" applyBorder="1" applyAlignment="1">
      <alignment horizontal="right"/>
    </xf>
    <xf numFmtId="0" fontId="9" fillId="25" borderId="0" xfId="63" applyFont="1" applyFill="1" applyBorder="1" applyAlignment="1">
      <alignment horizontal="left" vertical="top" wrapText="1"/>
    </xf>
    <xf numFmtId="3" fontId="9" fillId="25" borderId="0" xfId="63" applyNumberFormat="1" applyFont="1" applyFill="1" applyBorder="1" applyAlignment="1">
      <alignment horizontal="right" indent="3"/>
    </xf>
    <xf numFmtId="0" fontId="11" fillId="25" borderId="18" xfId="63" applyFont="1" applyFill="1" applyBorder="1" applyAlignment="1">
      <alignment horizontal="left" indent="6"/>
    </xf>
    <xf numFmtId="0" fontId="0" fillId="25" borderId="19" xfId="0" applyFill="1" applyBorder="1" applyAlignment="1" applyProtection="1">
      <alignment vertical="center"/>
    </xf>
    <xf numFmtId="0" fontId="2" fillId="0" borderId="0" xfId="0" applyFont="1" applyFill="1" applyAlignment="1" applyProtection="1">
      <alignment vertical="center"/>
      <protection locked="0"/>
    </xf>
    <xf numFmtId="0" fontId="68" fillId="25" borderId="19" xfId="0" applyFont="1" applyFill="1" applyBorder="1" applyProtection="1"/>
    <xf numFmtId="16" fontId="0" fillId="0" borderId="0" xfId="0" applyNumberFormat="1" applyProtection="1">
      <protection locked="0"/>
    </xf>
    <xf numFmtId="0" fontId="69" fillId="25" borderId="19" xfId="0" applyFont="1" applyFill="1" applyBorder="1" applyProtection="1"/>
    <xf numFmtId="0" fontId="69" fillId="25" borderId="0" xfId="0" applyFont="1" applyFill="1" applyBorder="1" applyProtection="1"/>
    <xf numFmtId="0" fontId="49" fillId="25" borderId="19" xfId="0" applyFont="1" applyFill="1" applyBorder="1" applyProtection="1"/>
    <xf numFmtId="0" fontId="11" fillId="25" borderId="11" xfId="0" applyFont="1" applyFill="1" applyBorder="1" applyAlignment="1" applyProtection="1">
      <alignment horizontal="center"/>
    </xf>
    <xf numFmtId="0" fontId="11" fillId="25" borderId="12" xfId="0" applyFont="1" applyFill="1" applyBorder="1" applyAlignment="1" applyProtection="1">
      <alignment horizontal="center"/>
    </xf>
    <xf numFmtId="167" fontId="85" fillId="25" borderId="0" xfId="0" applyNumberFormat="1" applyFont="1" applyFill="1" applyBorder="1" applyAlignment="1" applyProtection="1">
      <alignment horizontal="right"/>
    </xf>
    <xf numFmtId="167" fontId="12" fillId="25" borderId="0" xfId="0" applyNumberFormat="1" applyFont="1" applyFill="1" applyBorder="1" applyAlignment="1" applyProtection="1">
      <alignment horizontal="right"/>
    </xf>
    <xf numFmtId="167" fontId="11" fillId="25" borderId="0" xfId="0" applyNumberFormat="1" applyFont="1" applyFill="1" applyBorder="1" applyAlignment="1" applyProtection="1">
      <alignment horizontal="right"/>
    </xf>
    <xf numFmtId="167" fontId="49" fillId="0" borderId="0" xfId="0" applyNumberFormat="1" applyFont="1" applyProtection="1">
      <protection locked="0"/>
    </xf>
    <xf numFmtId="0" fontId="73" fillId="25" borderId="0" xfId="0" applyFont="1" applyFill="1" applyBorder="1" applyAlignment="1" applyProtection="1">
      <alignment horizontal="center"/>
    </xf>
    <xf numFmtId="0" fontId="91" fillId="25" borderId="0" xfId="0" applyFont="1" applyFill="1" applyBorder="1" applyAlignment="1" applyProtection="1">
      <alignment horizontal="left"/>
    </xf>
    <xf numFmtId="0" fontId="0" fillId="26" borderId="18" xfId="0" applyFill="1" applyBorder="1" applyProtection="1"/>
    <xf numFmtId="0" fontId="11" fillId="25" borderId="18" xfId="0" applyFont="1" applyFill="1" applyBorder="1" applyAlignment="1" applyProtection="1">
      <alignment horizontal="right"/>
    </xf>
    <xf numFmtId="0" fontId="68" fillId="0" borderId="0" xfId="0" applyFont="1" applyAlignment="1" applyProtection="1">
      <alignment vertical="center"/>
      <protection locked="0"/>
    </xf>
    <xf numFmtId="0" fontId="86" fillId="25" borderId="0" xfId="0" applyFont="1" applyFill="1" applyBorder="1" applyProtection="1"/>
    <xf numFmtId="168" fontId="85" fillId="25" borderId="0" xfId="0" applyNumberFormat="1" applyFont="1" applyFill="1" applyBorder="1" applyAlignment="1" applyProtection="1">
      <alignment horizontal="right"/>
    </xf>
    <xf numFmtId="168" fontId="85" fillId="26" borderId="0" xfId="0" applyNumberFormat="1" applyFont="1" applyFill="1" applyBorder="1" applyAlignment="1" applyProtection="1">
      <alignment horizontal="right"/>
    </xf>
    <xf numFmtId="168" fontId="12" fillId="25" borderId="0" xfId="0" applyNumberFormat="1" applyFont="1" applyFill="1" applyBorder="1" applyAlignment="1" applyProtection="1">
      <alignment horizontal="right"/>
    </xf>
    <xf numFmtId="168" fontId="12" fillId="26" borderId="0" xfId="0" applyNumberFormat="1" applyFont="1" applyFill="1" applyBorder="1" applyAlignment="1" applyProtection="1">
      <alignment horizontal="right"/>
    </xf>
    <xf numFmtId="168" fontId="11" fillId="25" borderId="0" xfId="0" applyNumberFormat="1" applyFont="1" applyFill="1" applyBorder="1" applyAlignment="1" applyProtection="1">
      <alignment horizontal="right"/>
    </xf>
    <xf numFmtId="168" fontId="11" fillId="26" borderId="0" xfId="0" applyNumberFormat="1" applyFont="1" applyFill="1" applyBorder="1" applyAlignment="1" applyProtection="1">
      <alignment horizontal="right"/>
    </xf>
    <xf numFmtId="0" fontId="12" fillId="25" borderId="0" xfId="0" applyFont="1" applyFill="1" applyBorder="1" applyAlignment="1" applyProtection="1">
      <alignment horizontal="left" indent="1"/>
    </xf>
    <xf numFmtId="0" fontId="28" fillId="25" borderId="19" xfId="0" applyFont="1" applyFill="1" applyBorder="1" applyProtection="1"/>
    <xf numFmtId="0" fontId="0" fillId="25" borderId="18" xfId="0" applyFill="1" applyBorder="1" applyAlignment="1" applyProtection="1">
      <alignment horizontal="left"/>
    </xf>
    <xf numFmtId="0" fontId="36" fillId="0" borderId="0" xfId="40" applyFont="1" applyFill="1" applyBorder="1" applyAlignment="1" applyProtection="1">
      <alignment horizontal="left" indent="1"/>
    </xf>
    <xf numFmtId="165" fontId="11" fillId="25" borderId="0" xfId="0" applyNumberFormat="1" applyFont="1" applyFill="1" applyBorder="1" applyAlignment="1" applyProtection="1">
      <alignment horizontal="center"/>
    </xf>
    <xf numFmtId="0" fontId="13" fillId="0" borderId="0" xfId="0" applyFont="1" applyProtection="1"/>
    <xf numFmtId="167" fontId="85" fillId="25" borderId="0" xfId="0" applyNumberFormat="1" applyFont="1" applyFill="1" applyBorder="1" applyAlignment="1" applyProtection="1">
      <alignment horizontal="right" indent="1"/>
    </xf>
    <xf numFmtId="167" fontId="85" fillId="26" borderId="0" xfId="0" applyNumberFormat="1" applyFont="1" applyFill="1" applyBorder="1" applyAlignment="1" applyProtection="1">
      <alignment horizontal="right" indent="1"/>
    </xf>
    <xf numFmtId="0" fontId="70" fillId="25" borderId="0" xfId="0" applyFont="1" applyFill="1" applyBorder="1" applyAlignment="1" applyProtection="1">
      <alignment horizontal="left"/>
    </xf>
    <xf numFmtId="167" fontId="12" fillId="25" borderId="0" xfId="0" applyNumberFormat="1" applyFont="1" applyFill="1" applyBorder="1" applyAlignment="1" applyProtection="1">
      <alignment horizontal="right" indent="1"/>
    </xf>
    <xf numFmtId="167" fontId="12" fillId="26" borderId="0" xfId="0" applyNumberFormat="1" applyFont="1" applyFill="1" applyBorder="1" applyAlignment="1" applyProtection="1">
      <alignment horizontal="right" indent="1"/>
    </xf>
    <xf numFmtId="167" fontId="11" fillId="25" borderId="0" xfId="0" applyNumberFormat="1" applyFont="1" applyFill="1" applyBorder="1" applyAlignment="1" applyProtection="1">
      <alignment horizontal="right" wrapText="1" indent="1"/>
    </xf>
    <xf numFmtId="168" fontId="11" fillId="25" borderId="0" xfId="0" applyNumberFormat="1" applyFont="1" applyFill="1" applyBorder="1" applyAlignment="1" applyProtection="1">
      <alignment horizontal="right" wrapText="1" indent="1"/>
    </xf>
    <xf numFmtId="168" fontId="11" fillId="26" borderId="0" xfId="0" applyNumberFormat="1" applyFont="1" applyFill="1" applyBorder="1" applyAlignment="1" applyProtection="1">
      <alignment horizontal="right" wrapText="1" indent="1"/>
    </xf>
    <xf numFmtId="167" fontId="12" fillId="25" borderId="0" xfId="0" applyNumberFormat="1" applyFont="1" applyFill="1" applyBorder="1" applyAlignment="1" applyProtection="1">
      <alignment horizontal="right" wrapText="1" indent="1"/>
    </xf>
    <xf numFmtId="168" fontId="12" fillId="25" borderId="0" xfId="0" applyNumberFormat="1" applyFont="1" applyFill="1" applyBorder="1" applyAlignment="1" applyProtection="1">
      <alignment horizontal="right" wrapText="1" indent="1"/>
    </xf>
    <xf numFmtId="168" fontId="12" fillId="26" borderId="0" xfId="0" applyNumberFormat="1" applyFont="1" applyFill="1" applyBorder="1" applyAlignment="1" applyProtection="1">
      <alignment horizontal="right" wrapText="1" indent="1"/>
    </xf>
    <xf numFmtId="0" fontId="11" fillId="25" borderId="13" xfId="70" applyFont="1" applyFill="1" applyBorder="1" applyAlignment="1">
      <alignment horizontal="center" vertical="center"/>
    </xf>
    <xf numFmtId="1" fontId="18" fillId="0" borderId="0" xfId="63" applyNumberFormat="1" applyFont="1" applyBorder="1" applyAlignment="1">
      <alignment horizontal="center" wrapText="1"/>
    </xf>
    <xf numFmtId="0" fontId="16" fillId="26" borderId="0" xfId="63" applyFont="1" applyFill="1" applyBorder="1" applyAlignment="1">
      <alignment horizontal="left"/>
    </xf>
    <xf numFmtId="0" fontId="9" fillId="26" borderId="0" xfId="63" applyFont="1" applyFill="1" applyAlignment="1"/>
    <xf numFmtId="0" fontId="8" fillId="26" borderId="13" xfId="0" applyFont="1" applyFill="1" applyBorder="1" applyAlignment="1">
      <alignment horizontal="center"/>
    </xf>
    <xf numFmtId="0" fontId="11" fillId="26" borderId="13" xfId="70" applyFont="1" applyFill="1" applyBorder="1" applyAlignment="1">
      <alignment horizontal="center"/>
    </xf>
    <xf numFmtId="0" fontId="16" fillId="26" borderId="0" xfId="62" applyFont="1" applyFill="1" applyBorder="1"/>
    <xf numFmtId="0" fontId="12" fillId="26" borderId="0" xfId="62" applyFont="1" applyFill="1" applyBorder="1" applyAlignment="1">
      <alignment horizontal="center" vertical="center" wrapText="1"/>
    </xf>
    <xf numFmtId="0" fontId="12" fillId="26" borderId="11" xfId="62" applyFont="1" applyFill="1" applyBorder="1" applyAlignment="1">
      <alignment horizontal="center" vertical="center" wrapText="1"/>
    </xf>
    <xf numFmtId="3" fontId="18" fillId="27" borderId="0" xfId="40" applyNumberFormat="1" applyFont="1" applyFill="1" applyBorder="1" applyAlignment="1">
      <alignment horizontal="center" wrapText="1"/>
    </xf>
    <xf numFmtId="0" fontId="97" fillId="26" borderId="0" xfId="62" applyFont="1" applyFill="1" applyBorder="1" applyAlignment="1"/>
    <xf numFmtId="0" fontId="16" fillId="26" borderId="0" xfId="62" applyFont="1" applyFill="1" applyBorder="1" applyAlignment="1"/>
    <xf numFmtId="3" fontId="16" fillId="27" borderId="0" xfId="40" applyNumberFormat="1" applyFont="1" applyFill="1" applyBorder="1" applyAlignment="1">
      <alignment horizontal="center" wrapText="1"/>
    </xf>
    <xf numFmtId="3" fontId="8" fillId="27" borderId="0" xfId="40" applyNumberFormat="1" applyFont="1" applyFill="1" applyBorder="1" applyAlignment="1">
      <alignment horizontal="left" vertical="center"/>
    </xf>
    <xf numFmtId="3" fontId="3" fillId="27" borderId="0" xfId="40" applyNumberFormat="1" applyFont="1" applyFill="1" applyBorder="1" applyAlignment="1">
      <alignment horizontal="left" vertical="center" wrapText="1" indent="1"/>
    </xf>
    <xf numFmtId="0" fontId="133" fillId="26" borderId="0" xfId="62" applyFont="1" applyFill="1" applyBorder="1"/>
    <xf numFmtId="0" fontId="10" fillId="26" borderId="0" xfId="62" applyFont="1" applyFill="1" applyBorder="1"/>
    <xf numFmtId="0" fontId="11" fillId="27" borderId="0" xfId="121" applyFont="1" applyFill="1" applyBorder="1" applyAlignment="1">
      <alignment horizontal="left" indent="1"/>
    </xf>
    <xf numFmtId="0" fontId="29" fillId="26" borderId="0" xfId="73" applyFont="1" applyFill="1" applyBorder="1" applyAlignment="1">
      <alignment horizontal="left" wrapText="1" indent="1"/>
    </xf>
    <xf numFmtId="0" fontId="2" fillId="26" borderId="0" xfId="62" applyFill="1"/>
    <xf numFmtId="0" fontId="15" fillId="26" borderId="0" xfId="62" applyFont="1" applyFill="1" applyBorder="1" applyAlignment="1">
      <alignment vertical="center"/>
    </xf>
    <xf numFmtId="0" fontId="13" fillId="26" borderId="0" xfId="62" applyFont="1" applyFill="1" applyBorder="1" applyAlignment="1">
      <alignment vertical="center"/>
    </xf>
    <xf numFmtId="0" fontId="2" fillId="26" borderId="0" xfId="79" applyFill="1" applyBorder="1"/>
    <xf numFmtId="0" fontId="85" fillId="26" borderId="0" xfId="79" applyFont="1" applyFill="1" applyBorder="1" applyAlignment="1">
      <alignment horizontal="left" vertical="center"/>
    </xf>
    <xf numFmtId="0" fontId="2" fillId="26" borderId="0" xfId="79" applyFont="1" applyFill="1" applyBorder="1"/>
    <xf numFmtId="3" fontId="3" fillId="27" borderId="0" xfId="40" applyNumberFormat="1" applyFont="1" applyFill="1" applyBorder="1" applyAlignment="1">
      <alignment horizontal="left" vertical="center" indent="1"/>
    </xf>
    <xf numFmtId="0" fontId="3" fillId="26" borderId="0" xfId="79" applyFont="1" applyFill="1" applyBorder="1" applyAlignment="1">
      <alignment horizontal="left" vertical="center" indent="1"/>
    </xf>
    <xf numFmtId="177" fontId="85" fillId="26" borderId="0" xfId="79" applyNumberFormat="1" applyFont="1" applyFill="1" applyBorder="1" applyAlignment="1">
      <alignment horizontal="right" vertical="center"/>
    </xf>
    <xf numFmtId="177" fontId="3" fillId="26" borderId="0" xfId="70" applyNumberFormat="1" applyFont="1" applyFill="1" applyBorder="1" applyAlignment="1">
      <alignment horizontal="right" vertical="center"/>
    </xf>
    <xf numFmtId="0" fontId="11" fillId="26" borderId="13" xfId="70" applyFont="1" applyFill="1" applyBorder="1" applyAlignment="1">
      <alignment horizontal="center"/>
    </xf>
    <xf numFmtId="0" fontId="85" fillId="25" borderId="0" xfId="70" applyFont="1" applyFill="1" applyBorder="1" applyAlignment="1">
      <alignment horizontal="left"/>
    </xf>
    <xf numFmtId="0" fontId="11" fillId="26" borderId="13" xfId="70" applyFont="1" applyFill="1" applyBorder="1" applyAlignment="1">
      <alignment horizontal="center"/>
    </xf>
    <xf numFmtId="0" fontId="3" fillId="0" borderId="0" xfId="70" applyFont="1" applyAlignment="1">
      <alignment horizontal="right"/>
    </xf>
    <xf numFmtId="0" fontId="11" fillId="25" borderId="52" xfId="70" applyFont="1" applyFill="1" applyBorder="1" applyAlignment="1">
      <alignment horizontal="center"/>
    </xf>
    <xf numFmtId="0" fontId="11" fillId="25" borderId="11" xfId="70" applyFont="1" applyFill="1" applyBorder="1" applyAlignment="1">
      <alignment horizontal="center"/>
    </xf>
    <xf numFmtId="0" fontId="12" fillId="25" borderId="0" xfId="70" applyNumberFormat="1" applyFont="1" applyFill="1" applyBorder="1" applyAlignment="1">
      <alignment horizontal="right"/>
    </xf>
    <xf numFmtId="0" fontId="11" fillId="25" borderId="0" xfId="70" applyFont="1" applyFill="1" applyBorder="1" applyAlignment="1">
      <alignment horizontal="left"/>
    </xf>
    <xf numFmtId="0" fontId="11" fillId="25" borderId="18" xfId="70" applyFont="1" applyFill="1" applyBorder="1" applyAlignment="1">
      <alignment horizontal="right"/>
    </xf>
    <xf numFmtId="0" fontId="9" fillId="25" borderId="23" xfId="70" applyFont="1" applyFill="1" applyBorder="1" applyAlignment="1">
      <alignment horizontal="left"/>
    </xf>
    <xf numFmtId="0" fontId="9" fillId="25" borderId="22" xfId="70" applyFont="1" applyFill="1" applyBorder="1" applyAlignment="1">
      <alignment horizontal="left"/>
    </xf>
    <xf numFmtId="0" fontId="11" fillId="26" borderId="13" xfId="62" applyFont="1" applyFill="1" applyBorder="1" applyAlignment="1">
      <alignment horizontal="center" vertical="center"/>
    </xf>
    <xf numFmtId="0" fontId="94" fillId="26" borderId="0" xfId="70" applyFont="1" applyFill="1" applyBorder="1" applyAlignment="1">
      <alignment horizontal="left"/>
    </xf>
    <xf numFmtId="3" fontId="94" fillId="26" borderId="0" xfId="70" applyNumberFormat="1" applyFont="1" applyFill="1" applyBorder="1" applyAlignment="1">
      <alignment horizontal="left"/>
    </xf>
    <xf numFmtId="0" fontId="11" fillId="25" borderId="13" xfId="70" applyFont="1" applyFill="1" applyBorder="1" applyAlignment="1">
      <alignment horizontal="center"/>
    </xf>
    <xf numFmtId="168" fontId="49" fillId="0" borderId="0" xfId="0" applyNumberFormat="1" applyFont="1" applyProtection="1">
      <protection locked="0"/>
    </xf>
    <xf numFmtId="165" fontId="68" fillId="0" borderId="0" xfId="0" applyNumberFormat="1" applyFont="1" applyProtection="1">
      <protection locked="0"/>
    </xf>
    <xf numFmtId="164" fontId="68" fillId="0" borderId="0" xfId="0" applyNumberFormat="1" applyFont="1"/>
    <xf numFmtId="164" fontId="68" fillId="0" borderId="0" xfId="0" applyNumberFormat="1" applyFont="1" applyAlignment="1"/>
    <xf numFmtId="0" fontId="11" fillId="0" borderId="11" xfId="0" applyFont="1" applyFill="1" applyBorder="1" applyAlignment="1">
      <alignment horizontal="center"/>
    </xf>
    <xf numFmtId="164" fontId="2" fillId="0" borderId="0" xfId="70" applyNumberFormat="1" applyFill="1"/>
    <xf numFmtId="165" fontId="2" fillId="0" borderId="0" xfId="70" applyNumberFormat="1" applyFill="1" applyAlignment="1">
      <alignment vertical="center"/>
    </xf>
    <xf numFmtId="0" fontId="68" fillId="0" borderId="0" xfId="70" applyFont="1" applyFill="1"/>
    <xf numFmtId="165" fontId="2" fillId="0" borderId="0" xfId="70" applyNumberFormat="1" applyFill="1"/>
    <xf numFmtId="166" fontId="2" fillId="0" borderId="0" xfId="70" applyNumberFormat="1" applyFill="1"/>
    <xf numFmtId="1" fontId="118" fillId="26" borderId="0" xfId="70" applyNumberFormat="1" applyFont="1" applyFill="1" applyBorder="1" applyAlignment="1">
      <alignment horizontal="right"/>
    </xf>
    <xf numFmtId="3" fontId="118" fillId="26" borderId="0" xfId="70" applyNumberFormat="1" applyFont="1" applyFill="1" applyBorder="1" applyAlignment="1">
      <alignment horizontal="right"/>
    </xf>
    <xf numFmtId="1" fontId="11" fillId="0" borderId="0" xfId="63" applyNumberFormat="1" applyFont="1" applyBorder="1" applyAlignment="1">
      <alignment vertical="center" wrapText="1"/>
    </xf>
    <xf numFmtId="0" fontId="11" fillId="26" borderId="13" xfId="62" applyFont="1" applyFill="1" applyBorder="1" applyAlignment="1">
      <alignment vertical="center"/>
    </xf>
    <xf numFmtId="0" fontId="16" fillId="27" borderId="0" xfId="40" applyFont="1" applyFill="1" applyBorder="1" applyAlignment="1"/>
    <xf numFmtId="0" fontId="138" fillId="0" borderId="0" xfId="70" applyFont="1" applyFill="1"/>
    <xf numFmtId="3" fontId="85" fillId="26" borderId="0" xfId="40" applyNumberFormat="1" applyFont="1" applyFill="1" applyBorder="1" applyAlignment="1">
      <alignment horizontal="right" wrapText="1"/>
    </xf>
    <xf numFmtId="49" fontId="139" fillId="26" borderId="0" xfId="70" applyNumberFormat="1" applyFont="1" applyFill="1" applyBorder="1" applyAlignment="1">
      <alignment horizontal="left" vertical="center"/>
    </xf>
    <xf numFmtId="0" fontId="86" fillId="26" borderId="20" xfId="70" applyFont="1" applyFill="1" applyBorder="1"/>
    <xf numFmtId="0" fontId="51" fillId="38" borderId="0" xfId="62" applyFont="1" applyFill="1" applyAlignment="1">
      <alignment horizontal="center" vertical="center"/>
    </xf>
    <xf numFmtId="172" fontId="128" fillId="35" borderId="0" xfId="62" applyNumberFormat="1" applyFont="1" applyFill="1" applyBorder="1" applyAlignment="1">
      <alignment horizontal="center" vertical="center" wrapText="1"/>
    </xf>
    <xf numFmtId="172" fontId="128" fillId="35" borderId="0" xfId="62" applyNumberFormat="1" applyFont="1" applyFill="1" applyBorder="1" applyAlignment="1">
      <alignment horizontal="center" vertical="center"/>
    </xf>
    <xf numFmtId="0" fontId="3" fillId="0" borderId="0" xfId="62" applyFont="1" applyAlignment="1">
      <alignment horizontal="right"/>
    </xf>
    <xf numFmtId="164" fontId="12" fillId="38" borderId="0" xfId="40" applyNumberFormat="1" applyFont="1" applyFill="1" applyBorder="1" applyAlignment="1">
      <alignment horizontal="justify" wrapText="1"/>
    </xf>
    <xf numFmtId="164" fontId="28" fillId="38" borderId="66" xfId="40" applyNumberFormat="1" applyFont="1" applyFill="1" applyBorder="1" applyAlignment="1">
      <alignment horizontal="left" vertical="center" wrapText="1"/>
    </xf>
    <xf numFmtId="164" fontId="28" fillId="38" borderId="0" xfId="40" applyNumberFormat="1" applyFont="1" applyFill="1" applyBorder="1" applyAlignment="1">
      <alignment horizontal="left" vertical="center" wrapText="1"/>
    </xf>
    <xf numFmtId="0" fontId="12" fillId="38" borderId="0" xfId="62" applyFont="1" applyFill="1" applyBorder="1" applyAlignment="1">
      <alignment vertical="center"/>
    </xf>
    <xf numFmtId="164" fontId="28" fillId="38" borderId="67" xfId="40" applyNumberFormat="1" applyFont="1" applyFill="1" applyBorder="1" applyAlignment="1">
      <alignment horizontal="left" vertical="center" wrapText="1"/>
    </xf>
    <xf numFmtId="0" fontId="12" fillId="38" borderId="0" xfId="62" applyFont="1" applyFill="1" applyBorder="1" applyAlignment="1">
      <alignment vertical="center" wrapText="1"/>
    </xf>
    <xf numFmtId="0" fontId="12" fillId="38" borderId="0" xfId="62" applyFont="1" applyFill="1" applyBorder="1" applyAlignment="1"/>
    <xf numFmtId="164" fontId="12" fillId="38" borderId="0" xfId="40" applyNumberFormat="1" applyFont="1" applyFill="1" applyBorder="1" applyAlignment="1">
      <alignment horizontal="justify" vertical="center" wrapText="1"/>
    </xf>
    <xf numFmtId="164" fontId="17" fillId="24" borderId="0" xfId="40" applyNumberFormat="1" applyFont="1" applyFill="1" applyBorder="1" applyAlignment="1">
      <alignment wrapText="1"/>
    </xf>
    <xf numFmtId="0" fontId="10" fillId="25" borderId="0" xfId="0" applyFont="1" applyFill="1" applyBorder="1" applyAlignment="1">
      <alignment horizontal="justify" vertical="top" wrapText="1"/>
    </xf>
    <xf numFmtId="0" fontId="19" fillId="25" borderId="0" xfId="0" applyFont="1" applyFill="1" applyBorder="1" applyAlignment="1">
      <alignment horizontal="justify" vertical="top" wrapText="1"/>
    </xf>
    <xf numFmtId="0" fontId="17" fillId="25" borderId="18" xfId="0" applyFont="1" applyFill="1" applyBorder="1" applyAlignment="1">
      <alignment horizontal="right" indent="6"/>
    </xf>
    <xf numFmtId="0" fontId="17" fillId="25" borderId="0" xfId="0" applyFont="1" applyFill="1" applyBorder="1" applyAlignment="1"/>
    <xf numFmtId="164" fontId="11" fillId="24" borderId="0" xfId="40" applyNumberFormat="1" applyFont="1" applyFill="1" applyBorder="1" applyAlignment="1">
      <alignment wrapText="1"/>
    </xf>
    <xf numFmtId="0" fontId="11" fillId="25" borderId="0" xfId="0" applyFont="1" applyFill="1" applyBorder="1" applyAlignment="1"/>
    <xf numFmtId="172" fontId="12" fillId="24" borderId="0" xfId="40" applyNumberFormat="1" applyFont="1" applyFill="1" applyBorder="1" applyAlignment="1">
      <alignment horizontal="left" wrapText="1"/>
    </xf>
    <xf numFmtId="172" fontId="22" fillId="24" borderId="0" xfId="40" applyNumberFormat="1" applyFont="1" applyFill="1" applyBorder="1" applyAlignment="1">
      <alignment horizontal="left" wrapText="1"/>
    </xf>
    <xf numFmtId="0" fontId="9" fillId="25" borderId="0" xfId="0" applyFont="1" applyFill="1" applyBorder="1" applyAlignment="1"/>
    <xf numFmtId="164" fontId="12" fillId="24" borderId="0" xfId="40" applyNumberFormat="1" applyFont="1" applyFill="1" applyBorder="1" applyAlignment="1">
      <alignment wrapText="1"/>
    </xf>
    <xf numFmtId="0" fontId="12" fillId="25" borderId="0" xfId="0" applyFont="1" applyFill="1" applyBorder="1" applyAlignment="1">
      <alignment horizontal="left" indent="4"/>
    </xf>
    <xf numFmtId="164" fontId="23" fillId="24" borderId="0" xfId="40" applyNumberFormat="1" applyFont="1" applyFill="1" applyBorder="1" applyAlignment="1">
      <alignment wrapText="1"/>
    </xf>
    <xf numFmtId="173" fontId="12" fillId="25" borderId="0" xfId="0" applyNumberFormat="1" applyFont="1" applyFill="1" applyBorder="1" applyAlignment="1">
      <alignment horizontal="left"/>
    </xf>
    <xf numFmtId="0" fontId="3" fillId="0" borderId="0" xfId="0" applyFont="1" applyAlignment="1">
      <alignment horizontal="right"/>
    </xf>
    <xf numFmtId="164" fontId="17" fillId="24" borderId="0" xfId="40" applyNumberFormat="1" applyFont="1" applyFill="1" applyBorder="1" applyAlignment="1">
      <alignment horizontal="left" wrapText="1"/>
    </xf>
    <xf numFmtId="0" fontId="11" fillId="25" borderId="20" xfId="0" applyFont="1" applyFill="1" applyBorder="1" applyAlignment="1">
      <alignment horizontal="center" readingOrder="1"/>
    </xf>
    <xf numFmtId="0" fontId="0" fillId="0" borderId="0" xfId="0" applyBorder="1" applyAlignment="1">
      <alignment horizontal="center" readingOrder="1"/>
    </xf>
    <xf numFmtId="0" fontId="11" fillId="25" borderId="0" xfId="0" applyFont="1" applyFill="1" applyBorder="1" applyAlignment="1">
      <alignment horizontal="justify" vertical="center" readingOrder="1"/>
    </xf>
    <xf numFmtId="0" fontId="12" fillId="25" borderId="0" xfId="0" applyFont="1" applyFill="1" applyBorder="1" applyAlignment="1">
      <alignment horizontal="justify" vertical="center" readingOrder="1"/>
    </xf>
    <xf numFmtId="173" fontId="12" fillId="25" borderId="0" xfId="0" applyNumberFormat="1" applyFont="1" applyFill="1" applyBorder="1" applyAlignment="1">
      <alignment horizontal="right"/>
    </xf>
    <xf numFmtId="173" fontId="12" fillId="25" borderId="19" xfId="0" applyNumberFormat="1" applyFont="1" applyFill="1" applyBorder="1" applyAlignment="1">
      <alignment horizontal="right"/>
    </xf>
    <xf numFmtId="0" fontId="11" fillId="25" borderId="0" xfId="0" applyFont="1" applyFill="1" applyBorder="1" applyAlignment="1">
      <alignment horizontal="justify" vertical="center" wrapText="1" readingOrder="1"/>
    </xf>
    <xf numFmtId="0" fontId="11" fillId="25" borderId="18" xfId="0" applyFont="1" applyFill="1" applyBorder="1" applyAlignment="1">
      <alignment horizontal="left" indent="5" readingOrder="1"/>
    </xf>
    <xf numFmtId="0" fontId="17" fillId="25" borderId="18" xfId="0" applyFont="1" applyFill="1" applyBorder="1" applyAlignment="1">
      <alignment horizontal="left" indent="5" readingOrder="1"/>
    </xf>
    <xf numFmtId="0" fontId="12" fillId="0" borderId="0" xfId="0" applyFont="1" applyBorder="1" applyAlignment="1">
      <alignment horizontal="justify" readingOrder="1"/>
    </xf>
    <xf numFmtId="0" fontId="11" fillId="25" borderId="0" xfId="0" applyNumberFormat="1" applyFont="1" applyFill="1" applyBorder="1" applyAlignment="1">
      <alignment horizontal="justify" vertical="center" readingOrder="1"/>
    </xf>
    <xf numFmtId="0" fontId="85" fillId="25" borderId="0" xfId="0" applyFont="1" applyFill="1" applyBorder="1" applyAlignment="1" applyProtection="1">
      <alignment horizontal="left"/>
    </xf>
    <xf numFmtId="167" fontId="85" fillId="26" borderId="0" xfId="0" applyNumberFormat="1" applyFont="1" applyFill="1" applyBorder="1" applyAlignment="1" applyProtection="1">
      <alignment horizontal="right" indent="2"/>
    </xf>
    <xf numFmtId="0" fontId="11" fillId="25" borderId="18" xfId="0" applyFont="1" applyFill="1" applyBorder="1" applyAlignment="1" applyProtection="1">
      <alignment horizontal="right" indent="5"/>
    </xf>
    <xf numFmtId="0" fontId="16" fillId="25" borderId="0" xfId="0" applyFont="1" applyFill="1" applyBorder="1" applyAlignment="1" applyProtection="1">
      <alignment horizontal="right"/>
    </xf>
    <xf numFmtId="0" fontId="49" fillId="26" borderId="15" xfId="0" applyFont="1" applyFill="1" applyBorder="1" applyAlignment="1" applyProtection="1">
      <alignment horizontal="left" vertical="center"/>
    </xf>
    <xf numFmtId="0" fontId="49" fillId="26" borderId="16" xfId="0" applyFont="1" applyFill="1" applyBorder="1" applyAlignment="1" applyProtection="1">
      <alignment horizontal="left" vertical="center"/>
    </xf>
    <xf numFmtId="0" fontId="49" fillId="26" borderId="17" xfId="0" applyFont="1" applyFill="1" applyBorder="1" applyAlignment="1" applyProtection="1">
      <alignment horizontal="left" vertical="center"/>
    </xf>
    <xf numFmtId="0" fontId="16" fillId="0" borderId="0" xfId="0" applyFont="1" applyBorder="1" applyAlignment="1" applyProtection="1">
      <alignment vertical="justify" wrapText="1"/>
    </xf>
    <xf numFmtId="0" fontId="0" fillId="0" borderId="0" xfId="0" applyBorder="1" applyAlignment="1" applyProtection="1">
      <alignment vertical="justify" wrapText="1"/>
    </xf>
    <xf numFmtId="0" fontId="0" fillId="0" borderId="0" xfId="0" applyAlignment="1" applyProtection="1">
      <alignment vertical="justify" wrapText="1"/>
    </xf>
    <xf numFmtId="0" fontId="11" fillId="26" borderId="52" xfId="0" applyFont="1" applyFill="1" applyBorder="1" applyAlignment="1" applyProtection="1">
      <alignment horizontal="center"/>
    </xf>
    <xf numFmtId="167" fontId="12" fillId="27" borderId="0" xfId="40" applyNumberFormat="1" applyFont="1" applyFill="1" applyBorder="1" applyAlignment="1" applyProtection="1">
      <alignment horizontal="right" wrapText="1" indent="2"/>
    </xf>
    <xf numFmtId="167" fontId="85" fillId="27" borderId="0" xfId="40" applyNumberFormat="1" applyFont="1" applyFill="1" applyBorder="1" applyAlignment="1" applyProtection="1">
      <alignment horizontal="right" wrapText="1" indent="2"/>
    </xf>
    <xf numFmtId="168" fontId="12" fillId="27" borderId="0" xfId="40" applyNumberFormat="1" applyFont="1" applyFill="1" applyBorder="1" applyAlignment="1" applyProtection="1">
      <alignment horizontal="right" wrapText="1" indent="2"/>
    </xf>
    <xf numFmtId="173" fontId="12" fillId="25" borderId="0" xfId="0" applyNumberFormat="1" applyFont="1" applyFill="1" applyBorder="1" applyAlignment="1" applyProtection="1">
      <alignment horizontal="left"/>
    </xf>
    <xf numFmtId="0" fontId="3" fillId="0" borderId="0" xfId="0" applyFont="1" applyFill="1" applyAlignment="1" applyProtection="1">
      <alignment horizontal="right"/>
      <protection locked="0"/>
    </xf>
    <xf numFmtId="0" fontId="90" fillId="26" borderId="15" xfId="0" applyFont="1" applyFill="1" applyBorder="1" applyAlignment="1" applyProtection="1">
      <alignment horizontal="left" vertical="center"/>
    </xf>
    <xf numFmtId="0" fontId="90" fillId="26" borderId="16" xfId="0" applyFont="1" applyFill="1" applyBorder="1" applyAlignment="1" applyProtection="1">
      <alignment horizontal="left" vertical="center"/>
    </xf>
    <xf numFmtId="0" fontId="90" fillId="26" borderId="17" xfId="0" applyFont="1" applyFill="1" applyBorder="1" applyAlignment="1" applyProtection="1">
      <alignment horizontal="left" vertical="center"/>
    </xf>
    <xf numFmtId="167" fontId="85" fillId="25" borderId="0" xfId="0" applyNumberFormat="1" applyFont="1" applyFill="1" applyBorder="1" applyAlignment="1" applyProtection="1">
      <alignment horizontal="right" indent="2"/>
    </xf>
    <xf numFmtId="0" fontId="11" fillId="25" borderId="18" xfId="0" applyFont="1" applyFill="1" applyBorder="1" applyAlignment="1" applyProtection="1">
      <alignment horizontal="left" indent="4"/>
    </xf>
    <xf numFmtId="0" fontId="16" fillId="25" borderId="0" xfId="0" applyFont="1" applyFill="1" applyBorder="1" applyAlignment="1" applyProtection="1">
      <alignment vertical="justify" wrapText="1"/>
    </xf>
    <xf numFmtId="0" fontId="0" fillId="25" borderId="0" xfId="0" applyFill="1" applyBorder="1" applyAlignment="1" applyProtection="1">
      <alignment vertical="justify" wrapText="1"/>
    </xf>
    <xf numFmtId="167" fontId="12" fillId="29" borderId="0" xfId="60" applyNumberFormat="1" applyFont="1" applyFill="1" applyBorder="1" applyAlignment="1" applyProtection="1">
      <alignment horizontal="right" wrapText="1" indent="2"/>
    </xf>
    <xf numFmtId="167" fontId="12" fillId="45" borderId="0" xfId="60" applyNumberFormat="1" applyFont="1" applyFill="1" applyBorder="1" applyAlignment="1" applyProtection="1">
      <alignment horizontal="right" wrapText="1" indent="2"/>
    </xf>
    <xf numFmtId="167" fontId="12" fillId="24" borderId="0" xfId="40" applyNumberFormat="1" applyFont="1" applyFill="1" applyBorder="1" applyAlignment="1" applyProtection="1">
      <alignment horizontal="right" wrapText="1" indent="2"/>
    </xf>
    <xf numFmtId="0" fontId="11" fillId="24" borderId="0" xfId="40" applyFont="1" applyFill="1" applyBorder="1" applyAlignment="1" applyProtection="1">
      <alignment horizontal="left" indent="2"/>
    </xf>
    <xf numFmtId="168" fontId="11" fillId="24" borderId="0" xfId="40" applyNumberFormat="1" applyFont="1" applyFill="1" applyBorder="1" applyAlignment="1" applyProtection="1">
      <alignment horizontal="right" wrapText="1" indent="2"/>
    </xf>
    <xf numFmtId="168" fontId="11" fillId="27" borderId="0" xfId="40" applyNumberFormat="1" applyFont="1" applyFill="1" applyBorder="1" applyAlignment="1" applyProtection="1">
      <alignment horizontal="right" wrapText="1" indent="2"/>
    </xf>
    <xf numFmtId="168" fontId="12" fillId="24" borderId="0" xfId="40" applyNumberFormat="1" applyFont="1" applyFill="1" applyBorder="1" applyAlignment="1" applyProtection="1">
      <alignment horizontal="right" wrapText="1" indent="2"/>
    </xf>
    <xf numFmtId="168" fontId="88" fillId="24" borderId="0" xfId="40" applyNumberFormat="1" applyFont="1" applyFill="1" applyBorder="1" applyAlignment="1" applyProtection="1">
      <alignment horizontal="right" wrapText="1" indent="2"/>
    </xf>
    <xf numFmtId="168" fontId="88" fillId="27" borderId="0" xfId="40" applyNumberFormat="1" applyFont="1" applyFill="1" applyBorder="1" applyAlignment="1" applyProtection="1">
      <alignment horizontal="right" wrapText="1" indent="2"/>
    </xf>
    <xf numFmtId="169" fontId="12" fillId="27" borderId="0" xfId="40" applyNumberFormat="1" applyFont="1" applyFill="1" applyBorder="1" applyAlignment="1" applyProtection="1">
      <alignment horizontal="right" wrapText="1" indent="2"/>
    </xf>
    <xf numFmtId="0" fontId="12" fillId="24" borderId="0" xfId="40" applyFont="1" applyFill="1" applyBorder="1" applyAlignment="1" applyProtection="1">
      <alignment horizontal="left" indent="1"/>
    </xf>
    <xf numFmtId="165" fontId="12" fillId="25" borderId="0" xfId="0" applyNumberFormat="1" applyFont="1" applyFill="1" applyBorder="1" applyAlignment="1" applyProtection="1">
      <alignment horizontal="right" indent="2"/>
    </xf>
    <xf numFmtId="165" fontId="12" fillId="26" borderId="0" xfId="0" applyNumberFormat="1" applyFont="1" applyFill="1" applyBorder="1" applyAlignment="1" applyProtection="1">
      <alignment horizontal="right" indent="2"/>
    </xf>
    <xf numFmtId="0" fontId="11" fillId="24" borderId="0" xfId="40" applyFont="1" applyFill="1" applyBorder="1" applyAlignment="1" applyProtection="1">
      <alignment horizontal="left" wrapText="1"/>
    </xf>
    <xf numFmtId="169" fontId="12" fillId="24" borderId="0" xfId="40" applyNumberFormat="1" applyFont="1" applyFill="1" applyBorder="1" applyAlignment="1" applyProtection="1">
      <alignment horizontal="right" wrapText="1" indent="2"/>
    </xf>
    <xf numFmtId="173" fontId="12" fillId="25" borderId="0" xfId="0" applyNumberFormat="1" applyFont="1" applyFill="1" applyBorder="1" applyAlignment="1" applyProtection="1">
      <alignment horizontal="right"/>
    </xf>
    <xf numFmtId="0" fontId="3" fillId="0" borderId="0" xfId="0" applyFont="1" applyAlignment="1" applyProtection="1">
      <alignment horizontal="right"/>
      <protection locked="0"/>
    </xf>
    <xf numFmtId="165" fontId="85" fillId="25" borderId="0" xfId="0" applyNumberFormat="1" applyFont="1" applyFill="1" applyBorder="1" applyAlignment="1" applyProtection="1">
      <alignment horizontal="right" indent="2"/>
    </xf>
    <xf numFmtId="165" fontId="85" fillId="26" borderId="0" xfId="0" applyNumberFormat="1" applyFont="1" applyFill="1" applyBorder="1" applyAlignment="1" applyProtection="1">
      <alignment horizontal="right" indent="2"/>
    </xf>
    <xf numFmtId="0" fontId="11" fillId="25" borderId="18" xfId="0" applyFont="1" applyFill="1" applyBorder="1" applyAlignment="1" applyProtection="1">
      <alignment horizontal="right" indent="6"/>
    </xf>
    <xf numFmtId="0" fontId="49" fillId="26" borderId="15" xfId="0" applyFont="1" applyFill="1" applyBorder="1" applyAlignment="1" applyProtection="1">
      <alignment horizontal="left"/>
    </xf>
    <xf numFmtId="0" fontId="49" fillId="26" borderId="16" xfId="0" applyFont="1" applyFill="1" applyBorder="1" applyAlignment="1" applyProtection="1">
      <alignment horizontal="left"/>
    </xf>
    <xf numFmtId="0" fontId="49" fillId="26" borderId="17" xfId="0" applyFont="1" applyFill="1" applyBorder="1" applyAlignment="1" applyProtection="1">
      <alignment horizontal="left"/>
    </xf>
    <xf numFmtId="165" fontId="12" fillId="24" borderId="0" xfId="40" applyNumberFormat="1" applyFont="1" applyFill="1" applyBorder="1" applyAlignment="1" applyProtection="1">
      <alignment horizontal="right" wrapText="1" indent="2"/>
    </xf>
    <xf numFmtId="165" fontId="12" fillId="27" borderId="0" xfId="40" applyNumberFormat="1" applyFont="1" applyFill="1" applyBorder="1" applyAlignment="1" applyProtection="1">
      <alignment horizontal="right" wrapText="1" indent="2"/>
    </xf>
    <xf numFmtId="165" fontId="23" fillId="25" borderId="0" xfId="0" applyNumberFormat="1" applyFont="1" applyFill="1" applyBorder="1" applyAlignment="1" applyProtection="1">
      <alignment horizontal="right" indent="2"/>
    </xf>
    <xf numFmtId="165" fontId="23" fillId="26" borderId="0" xfId="0" applyNumberFormat="1" applyFont="1" applyFill="1" applyBorder="1" applyAlignment="1" applyProtection="1">
      <alignment horizontal="right" indent="2"/>
    </xf>
    <xf numFmtId="0" fontId="91" fillId="25" borderId="0" xfId="0" applyFont="1" applyFill="1" applyBorder="1" applyAlignment="1" applyProtection="1">
      <alignment horizontal="center"/>
    </xf>
    <xf numFmtId="0" fontId="0" fillId="25" borderId="0" xfId="0" applyFill="1" applyAlignment="1" applyProtection="1">
      <alignment vertical="justify" wrapText="1"/>
    </xf>
    <xf numFmtId="0" fontId="29" fillId="25" borderId="0" xfId="62" applyFont="1" applyFill="1" applyBorder="1" applyAlignment="1">
      <alignment wrapText="1"/>
    </xf>
    <xf numFmtId="0" fontId="16" fillId="25" borderId="0" xfId="62" applyFont="1" applyFill="1" applyBorder="1" applyAlignment="1">
      <alignment wrapText="1"/>
    </xf>
    <xf numFmtId="0" fontId="60" fillId="25" borderId="0" xfId="62" applyFont="1" applyFill="1" applyBorder="1" applyAlignment="1">
      <alignment horizontal="justify" vertical="center" wrapText="1"/>
    </xf>
    <xf numFmtId="0" fontId="16" fillId="25" borderId="0" xfId="62" applyFont="1" applyFill="1" applyBorder="1" applyAlignment="1">
      <alignment horizontal="right"/>
    </xf>
    <xf numFmtId="0" fontId="95" fillId="25" borderId="24" xfId="62" applyFont="1" applyFill="1" applyBorder="1" applyAlignment="1">
      <alignment horizontal="center" vertical="center"/>
    </xf>
    <xf numFmtId="0" fontId="95" fillId="25" borderId="25" xfId="62" applyFont="1" applyFill="1" applyBorder="1" applyAlignment="1">
      <alignment horizontal="center" vertical="center"/>
    </xf>
    <xf numFmtId="0" fontId="11" fillId="25" borderId="13" xfId="62" applyFont="1" applyFill="1" applyBorder="1" applyAlignment="1">
      <alignment horizontal="center"/>
    </xf>
    <xf numFmtId="0" fontId="16" fillId="25" borderId="0" xfId="62" applyFont="1" applyFill="1" applyBorder="1" applyAlignment="1">
      <alignment horizontal="justify" wrapText="1"/>
    </xf>
    <xf numFmtId="0" fontId="11" fillId="25" borderId="0" xfId="62" applyFont="1" applyFill="1" applyBorder="1" applyAlignment="1">
      <alignment horizontal="left" indent="6"/>
    </xf>
    <xf numFmtId="0" fontId="16" fillId="25" borderId="0" xfId="62" applyFont="1" applyFill="1" applyBorder="1" applyAlignment="1">
      <alignment horizontal="left" vertical="top"/>
    </xf>
    <xf numFmtId="0" fontId="11" fillId="26" borderId="18" xfId="0" applyFont="1" applyFill="1" applyBorder="1" applyAlignment="1">
      <alignment horizontal="right" indent="6"/>
    </xf>
    <xf numFmtId="0" fontId="9" fillId="25" borderId="23" xfId="0" applyFont="1" applyFill="1" applyBorder="1" applyAlignment="1">
      <alignment horizontal="left"/>
    </xf>
    <xf numFmtId="0" fontId="9" fillId="25" borderId="22" xfId="0" applyFont="1" applyFill="1" applyBorder="1" applyAlignment="1">
      <alignment horizontal="left"/>
    </xf>
    <xf numFmtId="0" fontId="9" fillId="25" borderId="0" xfId="0" applyFont="1" applyFill="1" applyBorder="1" applyAlignment="1">
      <alignment horizontal="left"/>
    </xf>
    <xf numFmtId="0" fontId="16" fillId="25" borderId="0" xfId="0" applyFont="1" applyFill="1" applyBorder="1" applyAlignment="1">
      <alignment horizontal="left" vertical="top"/>
    </xf>
    <xf numFmtId="0" fontId="5" fillId="25" borderId="0" xfId="0" applyFont="1" applyFill="1" applyBorder="1"/>
    <xf numFmtId="0" fontId="8" fillId="26" borderId="13" xfId="0" applyFont="1" applyFill="1" applyBorder="1" applyAlignment="1">
      <alignment horizontal="center"/>
    </xf>
    <xf numFmtId="0" fontId="85" fillId="25" borderId="0" xfId="0" applyFont="1" applyFill="1" applyBorder="1" applyAlignment="1">
      <alignment horizontal="left"/>
    </xf>
    <xf numFmtId="0" fontId="29" fillId="24" borderId="0" xfId="40" applyFont="1" applyFill="1" applyBorder="1" applyAlignment="1">
      <alignment horizontal="justify" vertical="center" wrapText="1"/>
    </xf>
    <xf numFmtId="0" fontId="16" fillId="24" borderId="0" xfId="40" applyFont="1" applyFill="1" applyBorder="1" applyAlignment="1">
      <alignment horizontal="justify" vertical="center" wrapText="1"/>
    </xf>
    <xf numFmtId="0" fontId="16" fillId="24" borderId="0" xfId="40" applyFont="1" applyFill="1" applyBorder="1" applyAlignment="1">
      <alignment horizontal="justify" vertical="top" wrapText="1"/>
    </xf>
    <xf numFmtId="0" fontId="16" fillId="25" borderId="0" xfId="70" applyFont="1" applyFill="1" applyBorder="1" applyAlignment="1">
      <alignment horizontal="left" vertical="top"/>
    </xf>
    <xf numFmtId="0" fontId="11" fillId="25" borderId="18" xfId="70" applyFont="1" applyFill="1" applyBorder="1" applyAlignment="1">
      <alignment horizontal="left" indent="6"/>
    </xf>
    <xf numFmtId="0" fontId="11" fillId="25" borderId="0" xfId="70" applyFont="1" applyFill="1" applyBorder="1" applyAlignment="1">
      <alignment horizontal="left" indent="6"/>
    </xf>
    <xf numFmtId="0" fontId="85" fillId="25" borderId="0" xfId="70" applyFont="1" applyFill="1" applyBorder="1" applyAlignment="1">
      <alignment horizontal="left"/>
    </xf>
    <xf numFmtId="0" fontId="11" fillId="26" borderId="13" xfId="70" applyFont="1" applyFill="1" applyBorder="1" applyAlignment="1">
      <alignment horizontal="center"/>
    </xf>
    <xf numFmtId="0" fontId="3" fillId="0" borderId="0" xfId="70" applyFont="1" applyAlignment="1">
      <alignment horizontal="right"/>
    </xf>
    <xf numFmtId="0" fontId="29" fillId="24" borderId="0" xfId="40" applyNumberFormat="1" applyFont="1" applyFill="1" applyBorder="1" applyAlignment="1">
      <alignment horizontal="justify" vertical="center" wrapText="1"/>
    </xf>
    <xf numFmtId="0" fontId="16" fillId="24" borderId="0" xfId="40" applyNumberFormat="1" applyFont="1" applyFill="1" applyBorder="1" applyAlignment="1">
      <alignment horizontal="justify" vertical="center" wrapText="1"/>
    </xf>
    <xf numFmtId="173" fontId="12" fillId="25" borderId="0" xfId="70" applyNumberFormat="1" applyFont="1" applyFill="1" applyBorder="1" applyAlignment="1">
      <alignment horizontal="right"/>
    </xf>
    <xf numFmtId="173" fontId="3" fillId="25" borderId="0" xfId="70" applyNumberFormat="1" applyFont="1" applyFill="1" applyBorder="1" applyAlignment="1">
      <alignment horizontal="left"/>
    </xf>
    <xf numFmtId="171" fontId="12" fillId="25" borderId="0" xfId="70" applyNumberFormat="1" applyFont="1" applyFill="1" applyBorder="1" applyAlignment="1">
      <alignment horizontal="right" wrapText="1" indent="2"/>
    </xf>
    <xf numFmtId="174" fontId="12" fillId="25" borderId="0" xfId="70" applyNumberFormat="1" applyFont="1" applyFill="1" applyBorder="1" applyAlignment="1">
      <alignment horizontal="right" wrapText="1" indent="3"/>
    </xf>
    <xf numFmtId="171" fontId="12" fillId="25" borderId="0" xfId="70" applyNumberFormat="1" applyFont="1" applyFill="1" applyBorder="1" applyAlignment="1">
      <alignment horizontal="right" indent="2"/>
    </xf>
    <xf numFmtId="0" fontId="85" fillId="25" borderId="0" xfId="79" applyFont="1" applyFill="1" applyBorder="1" applyAlignment="1">
      <alignment horizontal="left"/>
    </xf>
    <xf numFmtId="171" fontId="85" fillId="25" borderId="0" xfId="70" applyNumberFormat="1" applyFont="1" applyFill="1" applyBorder="1" applyAlignment="1">
      <alignment horizontal="right" wrapText="1" indent="2"/>
    </xf>
    <xf numFmtId="171" fontId="85" fillId="25" borderId="49" xfId="70" applyNumberFormat="1" applyFont="1" applyFill="1" applyBorder="1" applyAlignment="1">
      <alignment horizontal="right" wrapText="1" indent="2"/>
    </xf>
    <xf numFmtId="174" fontId="85" fillId="25" borderId="49" xfId="70" applyNumberFormat="1" applyFont="1" applyFill="1" applyBorder="1" applyAlignment="1">
      <alignment horizontal="right" wrapText="1" indent="3"/>
    </xf>
    <xf numFmtId="0" fontId="49" fillId="26" borderId="27" xfId="70" applyFont="1" applyFill="1" applyBorder="1" applyAlignment="1">
      <alignment horizontal="left" vertical="center"/>
    </xf>
    <xf numFmtId="0" fontId="49" fillId="26" borderId="28" xfId="70" applyFont="1" applyFill="1" applyBorder="1" applyAlignment="1">
      <alignment horizontal="left" vertical="center"/>
    </xf>
    <xf numFmtId="0" fontId="49" fillId="26" borderId="29" xfId="70" applyFont="1" applyFill="1" applyBorder="1" applyAlignment="1">
      <alignment horizontal="left" vertical="center"/>
    </xf>
    <xf numFmtId="0" fontId="2" fillId="26" borderId="0" xfId="70" applyFill="1" applyBorder="1" applyAlignment="1">
      <alignment horizontal="center"/>
    </xf>
    <xf numFmtId="0" fontId="11" fillId="25" borderId="65" xfId="70" applyNumberFormat="1" applyFont="1" applyFill="1" applyBorder="1" applyAlignment="1">
      <alignment horizontal="center" vertical="center" wrapText="1"/>
    </xf>
    <xf numFmtId="0" fontId="11" fillId="25" borderId="13" xfId="70" applyFont="1" applyFill="1" applyBorder="1" applyAlignment="1">
      <alignment horizontal="center" vertical="center" wrapText="1"/>
    </xf>
    <xf numFmtId="167" fontId="12" fillId="27" borderId="0" xfId="40" applyNumberFormat="1" applyFont="1" applyFill="1" applyBorder="1" applyAlignment="1">
      <alignment horizontal="right" wrapText="1" indent="4"/>
    </xf>
    <xf numFmtId="0" fontId="11" fillId="27" borderId="0" xfId="40" applyFont="1" applyFill="1" applyBorder="1" applyAlignment="1">
      <alignment horizontal="left" indent="1"/>
    </xf>
    <xf numFmtId="167" fontId="11" fillId="27" borderId="0" xfId="40" applyNumberFormat="1" applyFont="1" applyFill="1" applyBorder="1" applyAlignment="1">
      <alignment horizontal="right" wrapText="1" indent="4"/>
    </xf>
    <xf numFmtId="0" fontId="12" fillId="27" borderId="0" xfId="40" applyFont="1" applyFill="1" applyBorder="1" applyAlignment="1">
      <alignment horizontal="left" indent="1"/>
    </xf>
    <xf numFmtId="167" fontId="85" fillId="26" borderId="10" xfId="70" applyNumberFormat="1" applyFont="1" applyFill="1" applyBorder="1" applyAlignment="1">
      <alignment horizontal="right" indent="4"/>
    </xf>
    <xf numFmtId="0" fontId="11" fillId="25" borderId="18" xfId="70" applyFont="1" applyFill="1" applyBorder="1" applyAlignment="1">
      <alignment horizontal="left"/>
    </xf>
    <xf numFmtId="0" fontId="11" fillId="25" borderId="18" xfId="70" applyFont="1" applyFill="1" applyBorder="1" applyAlignment="1">
      <alignment horizontal="right" indent="6"/>
    </xf>
    <xf numFmtId="0" fontId="16" fillId="25" borderId="22" xfId="70" applyFont="1" applyFill="1" applyBorder="1" applyAlignment="1">
      <alignment horizontal="center"/>
    </xf>
    <xf numFmtId="0" fontId="16" fillId="25" borderId="53" xfId="70" applyFont="1" applyFill="1" applyBorder="1" applyAlignment="1">
      <alignment horizontal="center"/>
    </xf>
    <xf numFmtId="0" fontId="90" fillId="26" borderId="27" xfId="70" applyFont="1" applyFill="1" applyBorder="1" applyAlignment="1">
      <alignment horizontal="left" vertical="center"/>
    </xf>
    <xf numFmtId="0" fontId="90" fillId="26" borderId="28" xfId="70" applyFont="1" applyFill="1" applyBorder="1" applyAlignment="1">
      <alignment horizontal="left" vertical="center"/>
    </xf>
    <xf numFmtId="0" fontId="90" fillId="26" borderId="29" xfId="70" applyFont="1" applyFill="1" applyBorder="1" applyAlignment="1">
      <alignment horizontal="left" vertical="center"/>
    </xf>
    <xf numFmtId="0" fontId="16" fillId="0" borderId="54" xfId="70" applyFont="1" applyBorder="1" applyAlignment="1">
      <alignment vertical="justify" wrapText="1"/>
    </xf>
    <xf numFmtId="0" fontId="16" fillId="0" borderId="0" xfId="70" applyFont="1" applyBorder="1" applyAlignment="1">
      <alignment vertical="justify" wrapText="1"/>
    </xf>
    <xf numFmtId="0" fontId="11" fillId="25" borderId="52" xfId="70" applyFont="1" applyFill="1" applyBorder="1" applyAlignment="1">
      <alignment horizontal="center"/>
    </xf>
    <xf numFmtId="0" fontId="11" fillId="25" borderId="11" xfId="70" applyFont="1" applyFill="1" applyBorder="1" applyAlignment="1">
      <alignment horizontal="center"/>
    </xf>
    <xf numFmtId="173" fontId="3" fillId="26" borderId="0" xfId="63" applyNumberFormat="1" applyFont="1" applyFill="1" applyAlignment="1">
      <alignment horizontal="right"/>
    </xf>
    <xf numFmtId="3" fontId="97" fillId="25" borderId="0" xfId="63" applyNumberFormat="1" applyFont="1" applyFill="1" applyBorder="1" applyAlignment="1">
      <alignment horizontal="right" indent="3"/>
    </xf>
    <xf numFmtId="3" fontId="97" fillId="25" borderId="0" xfId="63" applyNumberFormat="1" applyFont="1" applyFill="1" applyBorder="1" applyAlignment="1">
      <alignment horizontal="right"/>
    </xf>
    <xf numFmtId="0" fontId="9" fillId="25" borderId="0" xfId="63" applyFont="1" applyFill="1" applyBorder="1" applyAlignment="1">
      <alignment horizontal="left" vertical="top" wrapText="1"/>
    </xf>
    <xf numFmtId="3" fontId="9" fillId="25" borderId="0" xfId="63" applyNumberFormat="1" applyFont="1" applyFill="1" applyBorder="1" applyAlignment="1">
      <alignment horizontal="right" indent="3"/>
    </xf>
    <xf numFmtId="0" fontId="11" fillId="25" borderId="18" xfId="63" applyFont="1" applyFill="1" applyBorder="1" applyAlignment="1">
      <alignment horizontal="left" indent="6"/>
    </xf>
    <xf numFmtId="0" fontId="131" fillId="25" borderId="34" xfId="63" applyFont="1" applyFill="1" applyBorder="1" applyAlignment="1">
      <alignment horizontal="center" vertical="center"/>
    </xf>
    <xf numFmtId="0" fontId="131" fillId="25" borderId="37" xfId="63" applyFont="1" applyFill="1" applyBorder="1" applyAlignment="1">
      <alignment horizontal="center" vertical="center"/>
    </xf>
    <xf numFmtId="0" fontId="131" fillId="25" borderId="35" xfId="63" applyFont="1" applyFill="1" applyBorder="1" applyAlignment="1">
      <alignment horizontal="center" vertical="center"/>
    </xf>
    <xf numFmtId="3" fontId="11" fillId="25" borderId="12" xfId="63" quotePrefix="1" applyNumberFormat="1" applyFont="1" applyFill="1" applyBorder="1" applyAlignment="1">
      <alignment horizontal="center" vertical="center"/>
    </xf>
    <xf numFmtId="3" fontId="11" fillId="25" borderId="12" xfId="63" quotePrefix="1" applyNumberFormat="1" applyFont="1" applyFill="1" applyBorder="1" applyAlignment="1">
      <alignment horizontal="center" vertical="center" wrapText="1"/>
    </xf>
    <xf numFmtId="164" fontId="12" fillId="27" borderId="48" xfId="40" applyNumberFormat="1" applyFont="1" applyFill="1" applyBorder="1" applyAlignment="1">
      <alignment horizontal="center" wrapText="1"/>
    </xf>
    <xf numFmtId="173" fontId="12" fillId="25" borderId="0" xfId="62" applyNumberFormat="1" applyFont="1" applyFill="1" applyBorder="1" applyAlignment="1">
      <alignment horizontal="left"/>
    </xf>
    <xf numFmtId="0" fontId="49" fillId="26" borderId="31" xfId="62" applyFont="1" applyFill="1" applyBorder="1" applyAlignment="1">
      <alignment horizontal="left" vertical="center" wrapText="1"/>
    </xf>
    <xf numFmtId="0" fontId="49" fillId="26" borderId="32" xfId="62" applyFont="1" applyFill="1" applyBorder="1" applyAlignment="1">
      <alignment horizontal="left" vertical="center" wrapText="1"/>
    </xf>
    <xf numFmtId="0" fontId="49" fillId="26" borderId="33" xfId="62" applyFont="1" applyFill="1" applyBorder="1" applyAlignment="1">
      <alignment horizontal="left" vertical="center" wrapText="1"/>
    </xf>
    <xf numFmtId="0" fontId="16" fillId="24" borderId="51" xfId="40" applyFont="1" applyFill="1" applyBorder="1" applyAlignment="1">
      <alignment horizontal="left" vertical="top"/>
    </xf>
    <xf numFmtId="0" fontId="16" fillId="24" borderId="0" xfId="40" applyFont="1" applyFill="1" applyBorder="1" applyAlignment="1">
      <alignment horizontal="left" vertical="top"/>
    </xf>
    <xf numFmtId="0" fontId="11" fillId="0" borderId="12" xfId="53" applyFont="1" applyBorder="1" applyAlignment="1">
      <alignment horizontal="center" vertical="center" wrapText="1"/>
    </xf>
    <xf numFmtId="0" fontId="11" fillId="0" borderId="58" xfId="53" applyFont="1" applyBorder="1" applyAlignment="1">
      <alignment horizontal="center" vertical="center" wrapText="1"/>
    </xf>
    <xf numFmtId="0" fontId="11" fillId="0" borderId="59" xfId="53" applyFont="1" applyBorder="1" applyAlignment="1">
      <alignment horizontal="center" vertical="center" wrapText="1"/>
    </xf>
    <xf numFmtId="0" fontId="16" fillId="27" borderId="0" xfId="40" applyFont="1" applyFill="1" applyBorder="1" applyAlignment="1">
      <alignment horizontal="justify" vertical="center"/>
    </xf>
    <xf numFmtId="164" fontId="16" fillId="24" borderId="48" xfId="40" applyNumberFormat="1" applyFont="1" applyFill="1" applyBorder="1" applyAlignment="1">
      <alignment horizontal="right" wrapText="1"/>
    </xf>
    <xf numFmtId="0" fontId="11" fillId="25" borderId="18" xfId="62" applyFont="1" applyFill="1" applyBorder="1" applyAlignment="1">
      <alignment horizontal="right" indent="6"/>
    </xf>
    <xf numFmtId="0" fontId="16" fillId="24" borderId="51" xfId="40" applyFont="1" applyFill="1" applyBorder="1" applyAlignment="1">
      <alignment vertical="justify" wrapText="1"/>
    </xf>
    <xf numFmtId="0" fontId="16" fillId="24" borderId="0" xfId="40" applyFont="1" applyFill="1" applyBorder="1" applyAlignment="1">
      <alignment vertical="justify" wrapText="1"/>
    </xf>
    <xf numFmtId="0" fontId="85" fillId="25" borderId="0" xfId="62" applyFont="1" applyFill="1" applyBorder="1" applyAlignment="1">
      <alignment horizontal="left" vertical="center"/>
    </xf>
    <xf numFmtId="2" fontId="85" fillId="24" borderId="0" xfId="40" applyNumberFormat="1" applyFont="1" applyFill="1" applyBorder="1" applyAlignment="1">
      <alignment horizontal="center" vertical="center" wrapText="1"/>
    </xf>
    <xf numFmtId="0" fontId="11" fillId="25" borderId="12" xfId="62" applyFont="1" applyFill="1" applyBorder="1" applyAlignment="1">
      <alignment horizontal="center"/>
    </xf>
    <xf numFmtId="0" fontId="16" fillId="25" borderId="51" xfId="62" applyFont="1" applyFill="1" applyBorder="1" applyAlignment="1">
      <alignment horizontal="left" vertical="top"/>
    </xf>
    <xf numFmtId="0" fontId="85" fillId="24" borderId="0" xfId="40" applyFont="1" applyFill="1" applyBorder="1" applyAlignment="1">
      <alignment vertical="center" wrapText="1"/>
    </xf>
    <xf numFmtId="0" fontId="85" fillId="25" borderId="0" xfId="0" applyFont="1" applyFill="1" applyBorder="1" applyAlignment="1">
      <alignment horizontal="left" vertical="center"/>
    </xf>
    <xf numFmtId="0" fontId="101" fillId="25" borderId="0" xfId="0" applyFont="1" applyFill="1" applyBorder="1" applyAlignment="1">
      <alignment horizontal="center"/>
    </xf>
    <xf numFmtId="0" fontId="49" fillId="26" borderId="31" xfId="0" applyFont="1" applyFill="1" applyBorder="1" applyAlignment="1">
      <alignment horizontal="left" vertical="center"/>
    </xf>
    <xf numFmtId="0" fontId="49" fillId="26" borderId="32" xfId="0" applyFont="1" applyFill="1" applyBorder="1" applyAlignment="1">
      <alignment horizontal="left" vertical="center"/>
    </xf>
    <xf numFmtId="0" fontId="49" fillId="26" borderId="33" xfId="0" applyFont="1" applyFill="1" applyBorder="1" applyAlignment="1">
      <alignment horizontal="left" vertical="center"/>
    </xf>
    <xf numFmtId="0" fontId="16" fillId="0" borderId="0" xfId="0" applyFont="1" applyBorder="1" applyAlignment="1">
      <alignment vertical="justify" wrapText="1"/>
    </xf>
    <xf numFmtId="0" fontId="0" fillId="0" borderId="0" xfId="0" applyBorder="1" applyAlignment="1">
      <alignment vertical="justify" wrapText="1"/>
    </xf>
    <xf numFmtId="173" fontId="12" fillId="25" borderId="0" xfId="62" applyNumberFormat="1" applyFont="1" applyFill="1" applyBorder="1" applyAlignment="1">
      <alignment horizontal="right"/>
    </xf>
    <xf numFmtId="0" fontId="11" fillId="26" borderId="12" xfId="0" applyFont="1" applyFill="1" applyBorder="1" applyAlignment="1">
      <alignment horizontal="center"/>
    </xf>
    <xf numFmtId="0" fontId="11" fillId="26" borderId="12" xfId="53" applyFont="1" applyFill="1" applyBorder="1" applyAlignment="1">
      <alignment horizontal="center" vertical="center" wrapText="1"/>
    </xf>
    <xf numFmtId="0" fontId="11" fillId="25" borderId="18" xfId="0" applyFont="1" applyFill="1" applyBorder="1" applyAlignment="1">
      <alignment horizontal="left" indent="6"/>
    </xf>
    <xf numFmtId="164" fontId="12" fillId="27" borderId="12" xfId="40" applyNumberFormat="1" applyFont="1" applyFill="1" applyBorder="1" applyAlignment="1">
      <alignment horizontal="center" vertical="center" wrapText="1"/>
    </xf>
    <xf numFmtId="164" fontId="12" fillId="27" borderId="58" xfId="40" applyNumberFormat="1" applyFont="1" applyFill="1" applyBorder="1" applyAlignment="1">
      <alignment horizontal="center" wrapText="1"/>
    </xf>
    <xf numFmtId="164" fontId="12" fillId="27" borderId="12" xfId="40" applyNumberFormat="1" applyFont="1" applyFill="1" applyBorder="1" applyAlignment="1">
      <alignment horizontal="center" wrapText="1"/>
    </xf>
    <xf numFmtId="3" fontId="16" fillId="26" borderId="0" xfId="70" applyNumberFormat="1" applyFont="1" applyFill="1" applyBorder="1" applyAlignment="1">
      <alignment horizontal="center" vertical="center"/>
    </xf>
    <xf numFmtId="167" fontId="16" fillId="26" borderId="60" xfId="70" applyNumberFormat="1" applyFont="1" applyFill="1" applyBorder="1" applyAlignment="1">
      <alignment horizontal="center" vertical="center"/>
    </xf>
    <xf numFmtId="167" fontId="16" fillId="26" borderId="0" xfId="70" applyNumberFormat="1" applyFont="1" applyFill="1" applyBorder="1" applyAlignment="1">
      <alignment horizontal="center" vertical="center"/>
    </xf>
    <xf numFmtId="0" fontId="12" fillId="25" borderId="0" xfId="70" applyNumberFormat="1" applyFont="1" applyFill="1" applyBorder="1" applyAlignment="1">
      <alignment horizontal="right"/>
    </xf>
    <xf numFmtId="0" fontId="11" fillId="25" borderId="0" xfId="70" applyFont="1" applyFill="1" applyBorder="1" applyAlignment="1">
      <alignment horizontal="left" indent="1"/>
    </xf>
    <xf numFmtId="0" fontId="12" fillId="25" borderId="0" xfId="70" applyFont="1" applyFill="1" applyBorder="1" applyAlignment="1">
      <alignment horizontal="left" indent="1"/>
    </xf>
    <xf numFmtId="0" fontId="58" fillId="26" borderId="0" xfId="70" applyFont="1" applyFill="1" applyBorder="1" applyAlignment="1">
      <alignment horizontal="left" vertical="center" wrapText="1"/>
    </xf>
    <xf numFmtId="49" fontId="94" fillId="26" borderId="34" xfId="70" applyNumberFormat="1" applyFont="1" applyFill="1" applyBorder="1" applyAlignment="1">
      <alignment horizontal="center" vertical="center"/>
    </xf>
    <xf numFmtId="49" fontId="94" fillId="26" borderId="37" xfId="70" applyNumberFormat="1" applyFont="1" applyFill="1" applyBorder="1" applyAlignment="1">
      <alignment horizontal="center" vertical="center"/>
    </xf>
    <xf numFmtId="0" fontId="50" fillId="25" borderId="0" xfId="70" applyFont="1" applyFill="1" applyBorder="1" applyAlignment="1">
      <alignment horizontal="justify" vertical="center" wrapText="1"/>
    </xf>
    <xf numFmtId="0" fontId="53" fillId="25" borderId="0" xfId="70" applyFont="1" applyFill="1" applyBorder="1" applyAlignment="1">
      <alignment horizontal="justify" vertical="center" wrapText="1"/>
    </xf>
    <xf numFmtId="0" fontId="16" fillId="26" borderId="0" xfId="70" applyFont="1" applyFill="1" applyBorder="1" applyAlignment="1">
      <alignment vertical="justify" wrapText="1"/>
    </xf>
    <xf numFmtId="0" fontId="2" fillId="26" borderId="0" xfId="70" applyFill="1" applyBorder="1" applyAlignment="1">
      <alignment vertical="justify" wrapText="1"/>
    </xf>
    <xf numFmtId="0" fontId="85" fillId="26" borderId="0" xfId="70" applyFont="1" applyFill="1" applyBorder="1" applyAlignment="1">
      <alignment horizontal="left"/>
    </xf>
    <xf numFmtId="173" fontId="12" fillId="25" borderId="0" xfId="70" applyNumberFormat="1" applyFont="1" applyFill="1" applyBorder="1" applyAlignment="1">
      <alignment horizontal="left"/>
    </xf>
    <xf numFmtId="0" fontId="49" fillId="26" borderId="31" xfId="70" applyFont="1" applyFill="1" applyBorder="1" applyAlignment="1">
      <alignment horizontal="left" vertical="center"/>
    </xf>
    <xf numFmtId="0" fontId="49" fillId="26" borderId="32" xfId="70" applyFont="1" applyFill="1" applyBorder="1" applyAlignment="1">
      <alignment horizontal="left" vertical="center"/>
    </xf>
    <xf numFmtId="0" fontId="49" fillId="26" borderId="33" xfId="70" applyFont="1" applyFill="1" applyBorder="1" applyAlignment="1">
      <alignment horizontal="left" vertical="center"/>
    </xf>
    <xf numFmtId="0" fontId="85" fillId="27" borderId="0" xfId="40" applyFont="1" applyFill="1" applyBorder="1" applyAlignment="1">
      <alignment horizontal="center" wrapText="1"/>
    </xf>
    <xf numFmtId="0" fontId="12" fillId="26" borderId="12" xfId="70" applyFont="1" applyFill="1" applyBorder="1" applyAlignment="1">
      <alignment horizontal="center" vertical="center" wrapText="1"/>
    </xf>
    <xf numFmtId="0" fontId="12" fillId="26" borderId="10" xfId="70" applyFont="1" applyFill="1" applyBorder="1" applyAlignment="1">
      <alignment horizontal="center" vertical="center" wrapText="1"/>
    </xf>
    <xf numFmtId="0" fontId="12" fillId="26" borderId="11" xfId="70" applyFont="1" applyFill="1" applyBorder="1" applyAlignment="1">
      <alignment horizontal="center" vertical="center" wrapText="1"/>
    </xf>
    <xf numFmtId="164" fontId="12" fillId="27" borderId="58" xfId="40" applyNumberFormat="1" applyFont="1" applyFill="1" applyBorder="1" applyAlignment="1">
      <alignment horizontal="center" vertical="center" wrapText="1"/>
    </xf>
    <xf numFmtId="164" fontId="12" fillId="27" borderId="59" xfId="40" applyNumberFormat="1" applyFont="1" applyFill="1" applyBorder="1" applyAlignment="1">
      <alignment horizontal="center" vertical="center" wrapText="1"/>
    </xf>
    <xf numFmtId="0" fontId="11" fillId="0" borderId="0" xfId="70" applyFont="1" applyBorder="1" applyAlignment="1">
      <alignment horizontal="left" indent="1"/>
    </xf>
    <xf numFmtId="0" fontId="11" fillId="25" borderId="0" xfId="70" applyFont="1" applyFill="1" applyBorder="1" applyAlignment="1">
      <alignment horizontal="left"/>
    </xf>
    <xf numFmtId="0" fontId="90" fillId="26" borderId="31" xfId="70" applyFont="1" applyFill="1" applyBorder="1" applyAlignment="1">
      <alignment horizontal="left" vertical="center"/>
    </xf>
    <xf numFmtId="0" fontId="90" fillId="26" borderId="32" xfId="70" applyFont="1" applyFill="1" applyBorder="1" applyAlignment="1">
      <alignment horizontal="left" vertical="center"/>
    </xf>
    <xf numFmtId="0" fontId="90" fillId="26" borderId="33" xfId="70" applyFont="1" applyFill="1" applyBorder="1" applyAlignment="1">
      <alignment horizontal="left" vertical="center"/>
    </xf>
    <xf numFmtId="0" fontId="104" fillId="26" borderId="34" xfId="70" applyFont="1" applyFill="1" applyBorder="1" applyAlignment="1">
      <alignment horizontal="left" vertical="center"/>
    </xf>
    <xf numFmtId="0" fontId="104" fillId="26" borderId="37" xfId="70" applyFont="1" applyFill="1" applyBorder="1" applyAlignment="1">
      <alignment horizontal="left" vertical="center"/>
    </xf>
    <xf numFmtId="0" fontId="104" fillId="26" borderId="35" xfId="70" applyFont="1" applyFill="1" applyBorder="1" applyAlignment="1">
      <alignment horizontal="left" vertical="center"/>
    </xf>
    <xf numFmtId="0" fontId="11" fillId="25" borderId="18" xfId="70" applyFont="1" applyFill="1" applyBorder="1" applyAlignment="1">
      <alignment horizontal="right"/>
    </xf>
    <xf numFmtId="0" fontId="11" fillId="26" borderId="49" xfId="70" applyFont="1" applyFill="1" applyBorder="1" applyAlignment="1">
      <alignment horizontal="center"/>
    </xf>
    <xf numFmtId="0" fontId="11" fillId="25" borderId="18" xfId="71" applyFont="1" applyFill="1" applyBorder="1" applyAlignment="1">
      <alignment horizontal="left" indent="6"/>
    </xf>
    <xf numFmtId="0" fontId="9" fillId="25" borderId="22" xfId="62" applyFont="1" applyFill="1" applyBorder="1" applyAlignment="1">
      <alignment horizontal="left"/>
    </xf>
    <xf numFmtId="0" fontId="90" fillId="26" borderId="31" xfId="62" applyFont="1" applyFill="1" applyBorder="1" applyAlignment="1">
      <alignment horizontal="left" vertical="center"/>
    </xf>
    <xf numFmtId="0" fontId="90" fillId="26" borderId="32" xfId="62" applyFont="1" applyFill="1" applyBorder="1" applyAlignment="1">
      <alignment horizontal="left" vertical="center"/>
    </xf>
    <xf numFmtId="0" fontId="90" fillId="26" borderId="33" xfId="62" applyFont="1" applyFill="1" applyBorder="1" applyAlignment="1">
      <alignment horizontal="left" vertical="center"/>
    </xf>
    <xf numFmtId="0" fontId="137" fillId="26" borderId="68" xfId="62" applyFont="1" applyFill="1" applyBorder="1" applyAlignment="1">
      <alignment horizontal="center" vertical="center"/>
    </xf>
    <xf numFmtId="0" fontId="137" fillId="26" borderId="69" xfId="62" applyFont="1" applyFill="1" applyBorder="1" applyAlignment="1">
      <alignment horizontal="center" vertical="center"/>
    </xf>
    <xf numFmtId="0" fontId="137" fillId="26" borderId="71" xfId="62" applyFont="1" applyFill="1" applyBorder="1" applyAlignment="1">
      <alignment horizontal="center" vertical="center"/>
    </xf>
    <xf numFmtId="0" fontId="137" fillId="26" borderId="72" xfId="62" applyFont="1" applyFill="1" applyBorder="1" applyAlignment="1">
      <alignment horizontal="center" vertical="center"/>
    </xf>
    <xf numFmtId="0" fontId="12" fillId="26" borderId="70" xfId="62" applyFont="1" applyFill="1" applyBorder="1" applyAlignment="1">
      <alignment horizontal="center" vertical="center" wrapText="1"/>
    </xf>
    <xf numFmtId="3" fontId="85" fillId="27" borderId="0" xfId="40" applyNumberFormat="1" applyFont="1" applyFill="1" applyBorder="1" applyAlignment="1">
      <alignment horizontal="left" vertical="center"/>
    </xf>
    <xf numFmtId="0" fontId="85" fillId="26" borderId="73" xfId="79" applyFont="1" applyFill="1" applyBorder="1" applyAlignment="1">
      <alignment horizontal="left" vertical="center"/>
    </xf>
    <xf numFmtId="3" fontId="85" fillId="27" borderId="0" xfId="40" applyNumberFormat="1" applyFont="1" applyFill="1" applyBorder="1" applyAlignment="1">
      <alignment horizontal="left" wrapText="1"/>
    </xf>
    <xf numFmtId="0" fontId="49" fillId="26" borderId="31" xfId="62" applyFont="1" applyFill="1" applyBorder="1" applyAlignment="1">
      <alignment horizontal="left" vertical="center"/>
    </xf>
    <xf numFmtId="0" fontId="49" fillId="26" borderId="32" xfId="62" applyFont="1" applyFill="1" applyBorder="1" applyAlignment="1">
      <alignment horizontal="left" vertical="center"/>
    </xf>
    <xf numFmtId="0" fontId="49" fillId="26" borderId="33" xfId="62" applyFont="1" applyFill="1" applyBorder="1" applyAlignment="1">
      <alignment horizontal="left" vertical="center"/>
    </xf>
    <xf numFmtId="0" fontId="29" fillId="25" borderId="0" xfId="62" applyFont="1" applyFill="1" applyBorder="1" applyAlignment="1">
      <alignment horizontal="left" vertical="center" wrapText="1"/>
    </xf>
    <xf numFmtId="0" fontId="85" fillId="46" borderId="0" xfId="70" applyFont="1" applyFill="1" applyBorder="1" applyAlignment="1">
      <alignment horizontal="left"/>
    </xf>
    <xf numFmtId="0" fontId="49" fillId="26" borderId="44" xfId="70" applyFont="1" applyFill="1" applyBorder="1" applyAlignment="1">
      <alignment horizontal="left" vertical="center"/>
    </xf>
    <xf numFmtId="0" fontId="49" fillId="26" borderId="45" xfId="70" applyFont="1" applyFill="1" applyBorder="1" applyAlignment="1">
      <alignment horizontal="left" vertical="center"/>
    </xf>
    <xf numFmtId="0" fontId="49" fillId="26" borderId="46" xfId="70" applyFont="1" applyFill="1" applyBorder="1" applyAlignment="1">
      <alignment horizontal="left" vertical="center"/>
    </xf>
    <xf numFmtId="0" fontId="11" fillId="26" borderId="13" xfId="62" applyFont="1" applyFill="1" applyBorder="1" applyAlignment="1">
      <alignment horizontal="center" vertical="center"/>
    </xf>
    <xf numFmtId="0" fontId="29" fillId="25" borderId="10" xfId="62" applyFont="1" applyFill="1" applyBorder="1" applyAlignment="1">
      <alignment horizontal="center" vertical="center" wrapText="1"/>
    </xf>
    <xf numFmtId="0" fontId="29" fillId="25" borderId="11" xfId="62" applyFont="1" applyFill="1" applyBorder="1" applyAlignment="1">
      <alignment horizontal="center" vertical="center" wrapText="1"/>
    </xf>
    <xf numFmtId="0" fontId="16" fillId="27" borderId="0" xfId="40" applyFont="1" applyFill="1" applyBorder="1" applyAlignment="1">
      <alignment horizontal="left" wrapText="1"/>
    </xf>
    <xf numFmtId="0" fontId="9" fillId="25" borderId="23" xfId="70" applyFont="1" applyFill="1" applyBorder="1" applyAlignment="1">
      <alignment horizontal="left"/>
    </xf>
    <xf numFmtId="0" fontId="9" fillId="25" borderId="22" xfId="70" applyFont="1" applyFill="1" applyBorder="1" applyAlignment="1">
      <alignment horizontal="left"/>
    </xf>
    <xf numFmtId="0" fontId="16" fillId="26" borderId="0" xfId="70" applyFont="1" applyFill="1" applyBorder="1" applyAlignment="1">
      <alignment horizontal="left" vertical="top"/>
    </xf>
    <xf numFmtId="0" fontId="29" fillId="26" borderId="10" xfId="62" applyFont="1" applyFill="1" applyBorder="1" applyAlignment="1">
      <alignment horizontal="center" vertical="center" wrapText="1"/>
    </xf>
    <xf numFmtId="0" fontId="29" fillId="26" borderId="11" xfId="62" applyFont="1" applyFill="1" applyBorder="1" applyAlignment="1">
      <alignment horizontal="center" vertical="center" wrapText="1"/>
    </xf>
    <xf numFmtId="0" fontId="16" fillId="24" borderId="0" xfId="40" applyFont="1" applyFill="1" applyBorder="1" applyAlignment="1">
      <alignment horizontal="left" vertical="top" wrapText="1"/>
    </xf>
    <xf numFmtId="0" fontId="16" fillId="27" borderId="0" xfId="40" applyFont="1" applyFill="1" applyBorder="1" applyAlignment="1">
      <alignment horizontal="left"/>
    </xf>
    <xf numFmtId="0" fontId="16" fillId="27" borderId="19" xfId="40" applyFont="1" applyFill="1" applyBorder="1" applyAlignment="1">
      <alignment horizontal="left"/>
    </xf>
    <xf numFmtId="3" fontId="94" fillId="26" borderId="0" xfId="70" applyNumberFormat="1" applyFont="1" applyFill="1" applyBorder="1" applyAlignment="1">
      <alignment horizontal="left"/>
    </xf>
    <xf numFmtId="3" fontId="11" fillId="27" borderId="0" xfId="40" applyNumberFormat="1" applyFont="1" applyFill="1" applyBorder="1" applyAlignment="1">
      <alignment horizontal="left" vertical="center" wrapText="1" indent="1"/>
    </xf>
    <xf numFmtId="0" fontId="94" fillId="26" borderId="0" xfId="70" applyFont="1" applyFill="1" applyBorder="1" applyAlignment="1">
      <alignment horizontal="left"/>
    </xf>
    <xf numFmtId="0" fontId="11" fillId="24" borderId="0" xfId="40" applyFont="1" applyFill="1" applyBorder="1" applyAlignment="1">
      <alignment horizontal="left" vertical="center" wrapText="1" indent="1"/>
    </xf>
    <xf numFmtId="0" fontId="11" fillId="27" borderId="0" xfId="40" applyFont="1" applyFill="1" applyBorder="1" applyAlignment="1">
      <alignment horizontal="left" vertical="center" wrapText="1" indent="1"/>
    </xf>
    <xf numFmtId="0" fontId="9" fillId="25" borderId="0" xfId="70" applyFont="1" applyFill="1" applyBorder="1" applyAlignment="1">
      <alignment horizontal="left"/>
    </xf>
    <xf numFmtId="0" fontId="49" fillId="0" borderId="44" xfId="70" applyFont="1" applyFill="1" applyBorder="1" applyAlignment="1">
      <alignment horizontal="left" vertical="center"/>
    </xf>
    <xf numFmtId="0" fontId="49" fillId="0" borderId="45" xfId="70" applyFont="1" applyFill="1" applyBorder="1" applyAlignment="1">
      <alignment horizontal="left" vertical="center"/>
    </xf>
    <xf numFmtId="0" fontId="49" fillId="0" borderId="46" xfId="70" applyFont="1" applyFill="1" applyBorder="1" applyAlignment="1">
      <alignment horizontal="left" vertical="center"/>
    </xf>
    <xf numFmtId="49" fontId="16" fillId="25" borderId="0" xfId="70" applyNumberFormat="1" applyFont="1" applyFill="1" applyBorder="1" applyAlignment="1">
      <alignment wrapText="1"/>
    </xf>
    <xf numFmtId="0" fontId="11" fillId="25" borderId="18" xfId="70" applyFont="1" applyFill="1" applyBorder="1" applyAlignment="1">
      <alignment horizontal="right" indent="5"/>
    </xf>
    <xf numFmtId="3" fontId="16" fillId="25" borderId="0" xfId="70" applyNumberFormat="1" applyFont="1" applyFill="1" applyBorder="1" applyAlignment="1">
      <alignment horizontal="right"/>
    </xf>
    <xf numFmtId="0" fontId="11" fillId="25" borderId="13" xfId="70" applyFont="1" applyFill="1" applyBorder="1" applyAlignment="1">
      <alignment horizontal="center"/>
    </xf>
    <xf numFmtId="0" fontId="85" fillId="25" borderId="0" xfId="70" applyFont="1" applyFill="1" applyBorder="1" applyAlignment="1">
      <alignment horizontal="justify" vertical="center"/>
    </xf>
    <xf numFmtId="0" fontId="85" fillId="26" borderId="0" xfId="70" applyFont="1" applyFill="1" applyBorder="1" applyAlignment="1">
      <alignment horizontal="justify" vertical="center"/>
    </xf>
    <xf numFmtId="0" fontId="16" fillId="25" borderId="0" xfId="70" applyNumberFormat="1" applyFont="1" applyFill="1" applyBorder="1" applyAlignment="1" applyProtection="1">
      <alignment horizontal="justify" vertical="justify" wrapText="1"/>
      <protection locked="0"/>
    </xf>
    <xf numFmtId="0" fontId="16" fillId="24" borderId="0" xfId="61" applyFont="1" applyFill="1" applyBorder="1" applyAlignment="1">
      <alignment horizontal="left" wrapText="1"/>
    </xf>
    <xf numFmtId="0" fontId="29" fillId="24" borderId="0" xfId="61" applyFont="1" applyFill="1" applyBorder="1" applyAlignment="1">
      <alignment horizontal="left" wrapText="1"/>
    </xf>
    <xf numFmtId="0" fontId="16" fillId="24" borderId="19" xfId="61" applyFont="1" applyFill="1" applyBorder="1" applyAlignment="1">
      <alignment horizontal="left" wrapText="1"/>
    </xf>
    <xf numFmtId="49" fontId="12" fillId="25" borderId="0" xfId="51" applyNumberFormat="1" applyFont="1" applyFill="1" applyBorder="1" applyAlignment="1">
      <alignment horizontal="left"/>
    </xf>
    <xf numFmtId="0" fontId="12" fillId="25" borderId="0" xfId="51" applyNumberFormat="1" applyFont="1" applyFill="1" applyBorder="1" applyAlignment="1">
      <alignment horizontal="left"/>
    </xf>
    <xf numFmtId="173" fontId="12" fillId="25" borderId="0" xfId="52" applyNumberFormat="1" applyFont="1" applyFill="1" applyBorder="1" applyAlignment="1">
      <alignment horizontal="right"/>
    </xf>
    <xf numFmtId="1" fontId="12" fillId="24" borderId="0" xfId="61" applyNumberFormat="1" applyFont="1" applyFill="1" applyBorder="1" applyAlignment="1">
      <alignment horizontal="center" wrapText="1"/>
    </xf>
    <xf numFmtId="1" fontId="12" fillId="25" borderId="0" xfId="51" applyNumberFormat="1" applyFont="1" applyFill="1" applyBorder="1" applyAlignment="1">
      <alignment horizontal="center"/>
    </xf>
    <xf numFmtId="0" fontId="49" fillId="26" borderId="15" xfId="51" applyFont="1" applyFill="1" applyBorder="1" applyAlignment="1">
      <alignment horizontal="left" vertical="center"/>
    </xf>
    <xf numFmtId="0" fontId="49" fillId="26" borderId="16" xfId="51" applyFont="1" applyFill="1" applyBorder="1" applyAlignment="1">
      <alignment horizontal="left" vertical="center"/>
    </xf>
    <xf numFmtId="0" fontId="49" fillId="26" borderId="17" xfId="51" applyFont="1" applyFill="1" applyBorder="1" applyAlignment="1">
      <alignment horizontal="left" vertical="center"/>
    </xf>
    <xf numFmtId="0" fontId="95" fillId="26" borderId="24" xfId="51" applyNumberFormat="1" applyFont="1" applyFill="1" applyBorder="1" applyAlignment="1">
      <alignment horizontal="center" vertical="center" wrapText="1"/>
    </xf>
    <xf numFmtId="0" fontId="95" fillId="26" borderId="25" xfId="51" applyNumberFormat="1" applyFont="1" applyFill="1" applyBorder="1" applyAlignment="1">
      <alignment horizontal="center" vertical="center"/>
    </xf>
    <xf numFmtId="0" fontId="12" fillId="25" borderId="0" xfId="52" applyNumberFormat="1" applyFont="1" applyFill="1" applyAlignment="1">
      <alignment horizontal="right"/>
    </xf>
    <xf numFmtId="0" fontId="12" fillId="25" borderId="0" xfId="52" applyNumberFormat="1" applyFont="1" applyFill="1" applyBorder="1" applyAlignment="1">
      <alignment horizontal="right"/>
    </xf>
    <xf numFmtId="0" fontId="11" fillId="25" borderId="0" xfId="0" applyFont="1" applyFill="1" applyBorder="1" applyAlignment="1">
      <alignment horizontal="center"/>
    </xf>
    <xf numFmtId="173" fontId="12" fillId="25" borderId="20" xfId="52" applyNumberFormat="1" applyFont="1" applyFill="1" applyBorder="1" applyAlignment="1">
      <alignment horizontal="left"/>
    </xf>
    <xf numFmtId="173" fontId="12" fillId="25" borderId="0" xfId="52" applyNumberFormat="1" applyFont="1" applyFill="1" applyBorder="1" applyAlignment="1">
      <alignment horizontal="left"/>
    </xf>
    <xf numFmtId="0" fontId="10" fillId="25" borderId="0" xfId="0" applyFont="1" applyFill="1" applyBorder="1"/>
    <xf numFmtId="0" fontId="33" fillId="25" borderId="0" xfId="0" applyFont="1" applyFill="1" applyBorder="1" applyAlignment="1">
      <alignment horizontal="left"/>
    </xf>
    <xf numFmtId="0" fontId="9" fillId="38" borderId="0" xfId="0" applyFont="1" applyFill="1" applyBorder="1" applyAlignment="1"/>
  </cellXfs>
  <cellStyles count="122">
    <cellStyle name="%" xfId="1"/>
    <cellStyle name="20% - Cor1" xfId="2" builtinId="30" customBuiltin="1"/>
    <cellStyle name="20% - Cor1 2" xfId="80"/>
    <cellStyle name="20% - Cor2" xfId="3" builtinId="34" customBuiltin="1"/>
    <cellStyle name="20% - Cor2 2" xfId="81"/>
    <cellStyle name="20% - Cor3" xfId="4" builtinId="38" customBuiltin="1"/>
    <cellStyle name="20% - Cor3 2" xfId="82"/>
    <cellStyle name="20% - Cor4" xfId="5" builtinId="42" customBuiltin="1"/>
    <cellStyle name="20% - Cor4 2" xfId="83"/>
    <cellStyle name="20% - Cor5" xfId="6" builtinId="46" customBuiltin="1"/>
    <cellStyle name="20% - Cor5 2" xfId="84"/>
    <cellStyle name="20% - Cor6" xfId="7" builtinId="50" customBuiltin="1"/>
    <cellStyle name="20% - Cor6 2" xfId="85"/>
    <cellStyle name="40% - Cor1" xfId="8" builtinId="31" customBuiltin="1"/>
    <cellStyle name="40% - Cor1 2" xfId="86"/>
    <cellStyle name="40% - Cor2" xfId="9" builtinId="35" customBuiltin="1"/>
    <cellStyle name="40% - Cor2 2" xfId="87"/>
    <cellStyle name="40% - Cor3" xfId="10" builtinId="39" customBuiltin="1"/>
    <cellStyle name="40% - Cor3 2" xfId="88"/>
    <cellStyle name="40% - Cor4" xfId="11" builtinId="43" customBuiltin="1"/>
    <cellStyle name="40% - Cor4 2" xfId="89"/>
    <cellStyle name="40% - Cor5" xfId="12" builtinId="47" customBuiltin="1"/>
    <cellStyle name="40% - Cor5 2" xfId="90"/>
    <cellStyle name="40% - Cor6" xfId="13" builtinId="51" customBuiltin="1"/>
    <cellStyle name="40% - Cor6 2" xfId="91"/>
    <cellStyle name="60% - Cor1" xfId="14" builtinId="32" customBuiltin="1"/>
    <cellStyle name="60% - Cor1 2" xfId="92"/>
    <cellStyle name="60% - Cor2" xfId="15" builtinId="36" customBuiltin="1"/>
    <cellStyle name="60% - Cor2 2" xfId="93"/>
    <cellStyle name="60% - Cor3" xfId="16" builtinId="40" customBuiltin="1"/>
    <cellStyle name="60% - Cor3 2" xfId="94"/>
    <cellStyle name="60% - Cor4" xfId="17" builtinId="44" customBuiltin="1"/>
    <cellStyle name="60% - Cor4 2" xfId="95"/>
    <cellStyle name="60% - Cor5" xfId="18" builtinId="48" customBuiltin="1"/>
    <cellStyle name="60% - Cor5 2" xfId="96"/>
    <cellStyle name="60% - Cor6" xfId="19" builtinId="52" customBuiltin="1"/>
    <cellStyle name="60% - Cor6 2" xfId="97"/>
    <cellStyle name="CABECALHO" xfId="74"/>
    <cellStyle name="Cabeçalho 1" xfId="20" builtinId="16" customBuiltin="1"/>
    <cellStyle name="Cabeçalho 1 2" xfId="98"/>
    <cellStyle name="Cabeçalho 2" xfId="21" builtinId="17" customBuiltin="1"/>
    <cellStyle name="Cabeçalho 2 2" xfId="99"/>
    <cellStyle name="Cabeçalho 3" xfId="22" builtinId="18" customBuiltin="1"/>
    <cellStyle name="Cabeçalho 3 2" xfId="100"/>
    <cellStyle name="Cabeçalho 4" xfId="23" builtinId="19" customBuiltin="1"/>
    <cellStyle name="Cabeçalho 4 2" xfId="101"/>
    <cellStyle name="Cálculo" xfId="24" builtinId="22" customBuiltin="1"/>
    <cellStyle name="Cálculo 2" xfId="102"/>
    <cellStyle name="Célula Ligada" xfId="25" builtinId="24" customBuiltin="1"/>
    <cellStyle name="Célula Ligada 2" xfId="103"/>
    <cellStyle name="Cor1" xfId="26" builtinId="29" customBuiltin="1"/>
    <cellStyle name="Cor1 2" xfId="104"/>
    <cellStyle name="Cor2" xfId="27" builtinId="33" customBuiltin="1"/>
    <cellStyle name="Cor2 2" xfId="105"/>
    <cellStyle name="Cor3" xfId="28" builtinId="37" customBuiltin="1"/>
    <cellStyle name="Cor3 2" xfId="106"/>
    <cellStyle name="Cor4" xfId="29" builtinId="41" customBuiltin="1"/>
    <cellStyle name="Cor4 2" xfId="107"/>
    <cellStyle name="Cor5" xfId="30" builtinId="45" customBuiltin="1"/>
    <cellStyle name="Cor5 2" xfId="108"/>
    <cellStyle name="Cor6" xfId="31" builtinId="49" customBuiltin="1"/>
    <cellStyle name="Cor6 2" xfId="109"/>
    <cellStyle name="Correcto" xfId="32" builtinId="26" customBuiltin="1"/>
    <cellStyle name="Correcto 2" xfId="110"/>
    <cellStyle name="DADOS" xfId="75"/>
    <cellStyle name="Entrada" xfId="33" builtinId="20" customBuiltin="1"/>
    <cellStyle name="Entrada 2" xfId="111"/>
    <cellStyle name="Euro" xfId="34"/>
    <cellStyle name="Hiperligação" xfId="68" builtinId="8"/>
    <cellStyle name="Incorrecto" xfId="35" builtinId="27" customBuiltin="1"/>
    <cellStyle name="Incorrecto 2" xfId="112"/>
    <cellStyle name="Neutro" xfId="36" builtinId="28" customBuiltin="1"/>
    <cellStyle name="Neutro 2" xfId="113"/>
    <cellStyle name="Normal" xfId="0" builtinId="0"/>
    <cellStyle name="Normal 10" xfId="67"/>
    <cellStyle name="Normal 10 2" xfId="69"/>
    <cellStyle name="Normal 2" xfId="37"/>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73"/>
    <cellStyle name="Normal_beFev2008 2" xfId="63"/>
    <cellStyle name="Normal_bejan2009" xfId="71"/>
    <cellStyle name="Normal_bejun2008" xfId="53"/>
    <cellStyle name="Normal_benov2008 2 2" xfId="72"/>
    <cellStyle name="Normal_beset2008" xfId="79"/>
    <cellStyle name="Normal_Book2" xfId="40"/>
    <cellStyle name="Normal_Book2 2" xfId="66"/>
    <cellStyle name="Normal_Book2 4" xfId="61"/>
    <cellStyle name="Normal_Book2 5" xfId="121"/>
    <cellStyle name="Normal_Book3" xfId="60"/>
    <cellStyle name="Nota" xfId="41" builtinId="10" customBuiltin="1"/>
    <cellStyle name="Nota 2" xfId="114"/>
    <cellStyle name="NUMLINHA" xfId="76"/>
    <cellStyle name="Percentagem 2" xfId="58"/>
    <cellStyle name="QDTITULO" xfId="77"/>
    <cellStyle name="Saída" xfId="42" builtinId="21" customBuiltin="1"/>
    <cellStyle name="Saída 2" xfId="115"/>
    <cellStyle name="Standaard_SifCdE01tableauxEN" xfId="43"/>
    <cellStyle name="Texto de Aviso" xfId="44" builtinId="11" customBuiltin="1"/>
    <cellStyle name="Texto de Aviso 2" xfId="116"/>
    <cellStyle name="Texto Explicativo" xfId="45" builtinId="53" customBuiltin="1"/>
    <cellStyle name="Texto Explicativo 2" xfId="117"/>
    <cellStyle name="TITCOLUNA" xfId="78"/>
    <cellStyle name="Título" xfId="46" builtinId="15" customBuiltin="1"/>
    <cellStyle name="Título 2" xfId="118"/>
    <cellStyle name="Total" xfId="47" builtinId="25" customBuiltin="1"/>
    <cellStyle name="Total 2" xfId="119"/>
    <cellStyle name="Verificar Célula" xfId="48" builtinId="23" customBuiltin="1"/>
    <cellStyle name="Verificar Célula 2" xfId="120"/>
    <cellStyle name="Vírgula 2" xfId="49"/>
    <cellStyle name="Vírgula 3" xfId="55"/>
    <cellStyle name="Vírgula 4" xfId="56"/>
  </cellStyles>
  <dxfs count="19">
    <dxf>
      <font>
        <color theme="4"/>
      </font>
      <fill>
        <patternFill>
          <bgColor theme="0" tint="-4.9989318521683403E-2"/>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FFEFF1"/>
      <color rgb="FFE5FFE5"/>
      <color rgb="FFCCFFCC"/>
      <color rgb="FFFFE7EA"/>
      <color rgb="FF1F497D"/>
      <color rgb="FF525252"/>
      <color rgb="FF686868"/>
      <color rgb="FFEBF7FF"/>
      <color rgb="FFD3EEFF"/>
      <color rgb="FFE0E0E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chart1.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102573568"/>
        <c:axId val="102575104"/>
      </c:barChart>
      <c:catAx>
        <c:axId val="102573568"/>
        <c:scaling>
          <c:orientation val="maxMin"/>
        </c:scaling>
        <c:axPos val="l"/>
        <c:majorTickMark val="none"/>
        <c:tickLblPos val="none"/>
        <c:spPr>
          <a:ln w="3175">
            <a:solidFill>
              <a:srgbClr val="333333"/>
            </a:solidFill>
            <a:prstDash val="solid"/>
          </a:ln>
        </c:spPr>
        <c:crossAx val="102575104"/>
        <c:crosses val="autoZero"/>
        <c:auto val="1"/>
        <c:lblAlgn val="ctr"/>
        <c:lblOffset val="100"/>
        <c:tickMarkSkip val="1"/>
      </c:catAx>
      <c:valAx>
        <c:axId val="102575104"/>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102573568"/>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0.1337386018237082"/>
          <c:y val="2.7472527472531545E-2"/>
        </c:manualLayout>
      </c:layout>
      <c:spPr>
        <a:noFill/>
        <a:ln w="25400">
          <a:noFill/>
        </a:ln>
      </c:spPr>
    </c:title>
    <c:plotArea>
      <c:layout>
        <c:manualLayout>
          <c:layoutTarget val="inner"/>
          <c:xMode val="edge"/>
          <c:yMode val="edge"/>
          <c:x val="8.5106382978723707E-2"/>
          <c:y val="0.12637362637360203"/>
          <c:w val="0.9027355623100306"/>
          <c:h val="0.60989010989010994"/>
        </c:manualLayout>
      </c:layout>
      <c:lineChart>
        <c:grouping val="standard"/>
        <c:ser>
          <c:idx val="0"/>
          <c:order val="0"/>
          <c:tx>
            <c:v>perp desemp</c:v>
          </c:tx>
          <c:spPr>
            <a:ln w="25400">
              <a:solidFill>
                <a:schemeClr val="bg1">
                  <a:lumMod val="65000"/>
                </a:schemeClr>
              </a:solidFill>
              <a:prstDash val="solid"/>
            </a:ln>
          </c:spPr>
          <c:marker>
            <c:symbol val="none"/>
          </c:marker>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c:formatCode>
              <c:ptCount val="132"/>
              <c:pt idx="0">
                <c:v>60.112499999999983</c:v>
              </c:pt>
              <c:pt idx="1">
                <c:v>63.629166666666627</c:v>
              </c:pt>
              <c:pt idx="2">
                <c:v>66.712499999999991</c:v>
              </c:pt>
              <c:pt idx="3">
                <c:v>68.012500000000003</c:v>
              </c:pt>
              <c:pt idx="4">
                <c:v>65.762500000000003</c:v>
              </c:pt>
              <c:pt idx="5">
                <c:v>62.945833333333326</c:v>
              </c:pt>
              <c:pt idx="6">
                <c:v>59.212500000000013</c:v>
              </c:pt>
              <c:pt idx="7">
                <c:v>56.329166666666595</c:v>
              </c:pt>
              <c:pt idx="8">
                <c:v>54.862500000000011</c:v>
              </c:pt>
              <c:pt idx="9">
                <c:v>55.112500000000011</c:v>
              </c:pt>
              <c:pt idx="10">
                <c:v>56.329166666666595</c:v>
              </c:pt>
              <c:pt idx="11">
                <c:v>56.729166666666622</c:v>
              </c:pt>
              <c:pt idx="12">
                <c:v>57.629166666666627</c:v>
              </c:pt>
              <c:pt idx="13">
                <c:v>58.079166666666595</c:v>
              </c:pt>
              <c:pt idx="14">
                <c:v>58.262500000000024</c:v>
              </c:pt>
              <c:pt idx="15">
                <c:v>57.612500000000011</c:v>
              </c:pt>
              <c:pt idx="16">
                <c:v>55.395833333333314</c:v>
              </c:pt>
              <c:pt idx="17">
                <c:v>50.179166666666603</c:v>
              </c:pt>
              <c:pt idx="18">
                <c:v>44.245833333333316</c:v>
              </c:pt>
              <c:pt idx="19">
                <c:v>40.245833333333316</c:v>
              </c:pt>
              <c:pt idx="20">
                <c:v>41.012499999999989</c:v>
              </c:pt>
              <c:pt idx="21">
                <c:v>43.879166666666592</c:v>
              </c:pt>
              <c:pt idx="22">
                <c:v>47.395833333333321</c:v>
              </c:pt>
              <c:pt idx="23">
                <c:v>49.412499999999987</c:v>
              </c:pt>
              <c:pt idx="24">
                <c:v>50.945833333333304</c:v>
              </c:pt>
              <c:pt idx="25">
                <c:v>50.295833333333313</c:v>
              </c:pt>
              <c:pt idx="26">
                <c:v>47.729166666666622</c:v>
              </c:pt>
              <c:pt idx="27">
                <c:v>44.245833333333316</c:v>
              </c:pt>
              <c:pt idx="28">
                <c:v>42.345833333333324</c:v>
              </c:pt>
              <c:pt idx="29">
                <c:v>44.895833333333321</c:v>
              </c:pt>
              <c:pt idx="30">
                <c:v>49.279166666666619</c:v>
              </c:pt>
              <c:pt idx="31">
                <c:v>52.095833333333331</c:v>
              </c:pt>
              <c:pt idx="32">
                <c:v>52.595833333333331</c:v>
              </c:pt>
              <c:pt idx="33">
                <c:v>51.895833333333321</c:v>
              </c:pt>
              <c:pt idx="34">
                <c:v>53.112500000000011</c:v>
              </c:pt>
              <c:pt idx="35">
                <c:v>54.429166666666603</c:v>
              </c:pt>
              <c:pt idx="36">
                <c:v>55.212500000000013</c:v>
              </c:pt>
              <c:pt idx="37">
                <c:v>54.495833333333316</c:v>
              </c:pt>
              <c:pt idx="38">
                <c:v>51.4791666666666</c:v>
              </c:pt>
              <c:pt idx="39">
                <c:v>48.9791666666666</c:v>
              </c:pt>
              <c:pt idx="40">
                <c:v>46.579166666666595</c:v>
              </c:pt>
              <c:pt idx="41">
                <c:v>46.162500000000023</c:v>
              </c:pt>
              <c:pt idx="42">
                <c:v>45.145833333333314</c:v>
              </c:pt>
              <c:pt idx="43">
                <c:v>43.279166666666619</c:v>
              </c:pt>
              <c:pt idx="44">
                <c:v>40.962500000000013</c:v>
              </c:pt>
              <c:pt idx="45">
                <c:v>40.245833333333316</c:v>
              </c:pt>
              <c:pt idx="46">
                <c:v>40.245833333333316</c:v>
              </c:pt>
              <c:pt idx="47">
                <c:v>40.262500000000024</c:v>
              </c:pt>
              <c:pt idx="48">
                <c:v>39.279166666666619</c:v>
              </c:pt>
              <c:pt idx="49">
                <c:v>38.912500000000001</c:v>
              </c:pt>
              <c:pt idx="50">
                <c:v>41.462500000000013</c:v>
              </c:pt>
              <c:pt idx="51">
                <c:v>42.295833333333356</c:v>
              </c:pt>
              <c:pt idx="52">
                <c:v>41.845833333333324</c:v>
              </c:pt>
              <c:pt idx="53">
                <c:v>41.295833333333356</c:v>
              </c:pt>
              <c:pt idx="54">
                <c:v>41.512500000000003</c:v>
              </c:pt>
              <c:pt idx="55">
                <c:v>43.045833333333327</c:v>
              </c:pt>
              <c:pt idx="56">
                <c:v>43.629166666666627</c:v>
              </c:pt>
              <c:pt idx="57">
                <c:v>44.912500000000001</c:v>
              </c:pt>
              <c:pt idx="58">
                <c:v>45.595833333333331</c:v>
              </c:pt>
              <c:pt idx="59">
                <c:v>46.229166666666622</c:v>
              </c:pt>
              <c:pt idx="60">
                <c:v>47.545833333333306</c:v>
              </c:pt>
              <c:pt idx="61">
                <c:v>48.729166666666622</c:v>
              </c:pt>
              <c:pt idx="62">
                <c:v>47.562500000000007</c:v>
              </c:pt>
              <c:pt idx="63">
                <c:v>46.079166666666595</c:v>
              </c:pt>
              <c:pt idx="64">
                <c:v>46.352777777777746</c:v>
              </c:pt>
              <c:pt idx="65">
                <c:v>48.093055555555551</c:v>
              </c:pt>
              <c:pt idx="66">
                <c:v>50.816666666666563</c:v>
              </c:pt>
              <c:pt idx="67">
                <c:v>49.333333333333336</c:v>
              </c:pt>
              <c:pt idx="68">
                <c:v>45.483333333333327</c:v>
              </c:pt>
              <c:pt idx="69">
                <c:v>45.300000000000004</c:v>
              </c:pt>
              <c:pt idx="70">
                <c:v>51.849999999999994</c:v>
              </c:pt>
              <c:pt idx="71">
                <c:v>61.083333333333336</c:v>
              </c:pt>
              <c:pt idx="72">
                <c:v>68.899999999999991</c:v>
              </c:pt>
              <c:pt idx="73">
                <c:v>76.099999999999994</c:v>
              </c:pt>
              <c:pt idx="74">
                <c:v>79.783333333333289</c:v>
              </c:pt>
              <c:pt idx="75">
                <c:v>78.400000000000006</c:v>
              </c:pt>
              <c:pt idx="76">
                <c:v>73.800000000000011</c:v>
              </c:pt>
              <c:pt idx="77">
                <c:v>69.983333333333277</c:v>
              </c:pt>
              <c:pt idx="78">
                <c:v>64.083333333333272</c:v>
              </c:pt>
              <c:pt idx="79">
                <c:v>57.733333333333356</c:v>
              </c:pt>
              <c:pt idx="80">
                <c:v>52.5</c:v>
              </c:pt>
              <c:pt idx="81">
                <c:v>50.25</c:v>
              </c:pt>
              <c:pt idx="82">
                <c:v>51.35</c:v>
              </c:pt>
              <c:pt idx="83">
                <c:v>54.266666666666623</c:v>
              </c:pt>
              <c:pt idx="84">
                <c:v>56.05</c:v>
              </c:pt>
              <c:pt idx="85">
                <c:v>56.666666666666607</c:v>
              </c:pt>
              <c:pt idx="86">
                <c:v>56.01666666666658</c:v>
              </c:pt>
              <c:pt idx="87">
                <c:v>55.383333333333326</c:v>
              </c:pt>
              <c:pt idx="88">
                <c:v>54.616666666666589</c:v>
              </c:pt>
              <c:pt idx="89">
                <c:v>54.866666666666589</c:v>
              </c:pt>
              <c:pt idx="90">
                <c:v>56.566666666666592</c:v>
              </c:pt>
              <c:pt idx="91">
                <c:v>55.5</c:v>
              </c:pt>
              <c:pt idx="92">
                <c:v>52.483333333333327</c:v>
              </c:pt>
              <c:pt idx="93">
                <c:v>53.733333333333356</c:v>
              </c:pt>
              <c:pt idx="94">
                <c:v>57.100000000000009</c:v>
              </c:pt>
              <c:pt idx="95">
                <c:v>62.266666666666623</c:v>
              </c:pt>
              <c:pt idx="96">
                <c:v>63.316666666666563</c:v>
              </c:pt>
              <c:pt idx="97">
                <c:v>62.1</c:v>
              </c:pt>
              <c:pt idx="98">
                <c:v>60.6</c:v>
              </c:pt>
              <c:pt idx="99">
                <c:v>60.933333333333337</c:v>
              </c:pt>
              <c:pt idx="100">
                <c:v>61.916666666666579</c:v>
              </c:pt>
              <c:pt idx="101">
                <c:v>63.533333333333331</c:v>
              </c:pt>
              <c:pt idx="102">
                <c:v>63.21666666666659</c:v>
              </c:pt>
              <c:pt idx="103">
                <c:v>63.733333333333356</c:v>
              </c:pt>
              <c:pt idx="104">
                <c:v>64.566666666666663</c:v>
              </c:pt>
              <c:pt idx="105">
                <c:v>67.13333333333324</c:v>
              </c:pt>
              <c:pt idx="106">
                <c:v>70.666666666666671</c:v>
              </c:pt>
              <c:pt idx="107">
                <c:v>72.849999999999994</c:v>
              </c:pt>
              <c:pt idx="108">
                <c:v>74.05</c:v>
              </c:pt>
              <c:pt idx="109">
                <c:v>74.483333333333277</c:v>
              </c:pt>
              <c:pt idx="110">
                <c:v>74.466666666666697</c:v>
              </c:pt>
              <c:pt idx="111">
                <c:v>72.816666666666663</c:v>
              </c:pt>
              <c:pt idx="112">
                <c:v>71.533333333333289</c:v>
              </c:pt>
              <c:pt idx="113">
                <c:v>69.849999999999994</c:v>
              </c:pt>
              <c:pt idx="114">
                <c:v>68.983333333333277</c:v>
              </c:pt>
              <c:pt idx="115">
                <c:v>67.2</c:v>
              </c:pt>
              <c:pt idx="116">
                <c:v>67.983333333333277</c:v>
              </c:pt>
              <c:pt idx="117">
                <c:v>70.95</c:v>
              </c:pt>
              <c:pt idx="118">
                <c:v>72.883333333333255</c:v>
              </c:pt>
              <c:pt idx="119">
                <c:v>74.11666666666666</c:v>
              </c:pt>
              <c:pt idx="120">
                <c:v>72.850000000000009</c:v>
              </c:pt>
              <c:pt idx="121">
                <c:v>71.95</c:v>
              </c:pt>
              <c:pt idx="122">
                <c:v>70.683333333333238</c:v>
              </c:pt>
              <c:pt idx="123">
                <c:v>68.983333333333277</c:v>
              </c:pt>
              <c:pt idx="124">
                <c:v>68.550000000000011</c:v>
              </c:pt>
              <c:pt idx="125">
                <c:v>66.95</c:v>
              </c:pt>
              <c:pt idx="126">
                <c:v>63.983333333333341</c:v>
              </c:pt>
              <c:pt idx="127">
                <c:v>58.033333333333331</c:v>
              </c:pt>
              <c:pt idx="128">
                <c:v>50.883333333333326</c:v>
              </c:pt>
              <c:pt idx="129">
                <c:v>46.35</c:v>
              </c:pt>
              <c:pt idx="130">
                <c:v>43.116666666666596</c:v>
              </c:pt>
              <c:pt idx="131">
                <c:v>39.833333333333336</c:v>
              </c:pt>
            </c:numLit>
          </c:val>
        </c:ser>
        <c:ser>
          <c:idx val="1"/>
          <c:order val="1"/>
          <c:tx>
            <c:v>iconfianca</c:v>
          </c:tx>
          <c:spPr>
            <a:ln w="25400">
              <a:solidFill>
                <a:schemeClr val="accent2"/>
              </a:solidFill>
              <a:prstDash val="solid"/>
            </a:ln>
          </c:spPr>
          <c:marker>
            <c:symbol val="none"/>
          </c:marker>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c:formatCode>
              <c:ptCount val="132"/>
              <c:pt idx="0">
                <c:v>-36.239583333333329</c:v>
              </c:pt>
              <c:pt idx="1">
                <c:v>-37.539583333333326</c:v>
              </c:pt>
              <c:pt idx="2">
                <c:v>-39.53125</c:v>
              </c:pt>
              <c:pt idx="3">
                <c:v>-40.222916666666656</c:v>
              </c:pt>
              <c:pt idx="4">
                <c:v>-39.418750000000003</c:v>
              </c:pt>
              <c:pt idx="5">
                <c:v>-37.381249999999994</c:v>
              </c:pt>
              <c:pt idx="6">
                <c:v>-35.293750000000038</c:v>
              </c:pt>
              <c:pt idx="7">
                <c:v>-33.797916666666644</c:v>
              </c:pt>
              <c:pt idx="8">
                <c:v>-32.797916666666644</c:v>
              </c:pt>
              <c:pt idx="9">
                <c:v>-30.327083333333313</c:v>
              </c:pt>
              <c:pt idx="10">
                <c:v>-29.356249999999989</c:v>
              </c:pt>
              <c:pt idx="11">
                <c:v>-28.485416666666641</c:v>
              </c:pt>
              <c:pt idx="12">
                <c:v>-29.993749999999963</c:v>
              </c:pt>
              <c:pt idx="13">
                <c:v>-30.02291666666666</c:v>
              </c:pt>
              <c:pt idx="14">
                <c:v>-30.268749999999962</c:v>
              </c:pt>
              <c:pt idx="15">
                <c:v>-30.768749999999962</c:v>
              </c:pt>
              <c:pt idx="16">
                <c:v>-30.706249999999976</c:v>
              </c:pt>
              <c:pt idx="17">
                <c:v>-29.318749999999977</c:v>
              </c:pt>
              <c:pt idx="18">
                <c:v>-27.193749999999977</c:v>
              </c:pt>
              <c:pt idx="19">
                <c:v>-25.756249999999977</c:v>
              </c:pt>
              <c:pt idx="20">
                <c:v>-25.877083333333314</c:v>
              </c:pt>
              <c:pt idx="21">
                <c:v>-27.085416666666649</c:v>
              </c:pt>
              <c:pt idx="22">
                <c:v>-28.668749999999964</c:v>
              </c:pt>
              <c:pt idx="23">
                <c:v>-30.164583333333308</c:v>
              </c:pt>
              <c:pt idx="24">
                <c:v>-30.822916666666657</c:v>
              </c:pt>
              <c:pt idx="25">
                <c:v>-30.281249999999979</c:v>
              </c:pt>
              <c:pt idx="26">
                <c:v>-28.243749999999963</c:v>
              </c:pt>
              <c:pt idx="27">
                <c:v>-25.668749999999964</c:v>
              </c:pt>
              <c:pt idx="28">
                <c:v>-24.389583333333299</c:v>
              </c:pt>
              <c:pt idx="29">
                <c:v>-27.602083333333315</c:v>
              </c:pt>
              <c:pt idx="30">
                <c:v>-32.056249999999999</c:v>
              </c:pt>
              <c:pt idx="31">
                <c:v>-35.702083333333327</c:v>
              </c:pt>
              <c:pt idx="32">
                <c:v>-35.910416666666592</c:v>
              </c:pt>
              <c:pt idx="33">
                <c:v>-35.272916666666646</c:v>
              </c:pt>
              <c:pt idx="34">
                <c:v>-34.97708333333329</c:v>
              </c:pt>
              <c:pt idx="35">
                <c:v>-34.9479166666666</c:v>
              </c:pt>
              <c:pt idx="36">
                <c:v>-35.168750000000038</c:v>
              </c:pt>
              <c:pt idx="37">
                <c:v>-34.039583333333326</c:v>
              </c:pt>
              <c:pt idx="38">
                <c:v>-31.785416666666652</c:v>
              </c:pt>
              <c:pt idx="39">
                <c:v>-30.131249999999987</c:v>
              </c:pt>
              <c:pt idx="40">
                <c:v>-29.806249999999977</c:v>
              </c:pt>
              <c:pt idx="41">
                <c:v>-30.181249999999977</c:v>
              </c:pt>
              <c:pt idx="42">
                <c:v>-29.764583333333299</c:v>
              </c:pt>
              <c:pt idx="43">
                <c:v>-28.02291666666666</c:v>
              </c:pt>
              <c:pt idx="44">
                <c:v>-25.864583333333304</c:v>
              </c:pt>
              <c:pt idx="45">
                <c:v>-24.643749999999976</c:v>
              </c:pt>
              <c:pt idx="46">
                <c:v>-24.952083333333299</c:v>
              </c:pt>
              <c:pt idx="47">
                <c:v>-25.010416666666668</c:v>
              </c:pt>
              <c:pt idx="48">
                <c:v>-25.331250000000015</c:v>
              </c:pt>
              <c:pt idx="49">
                <c:v>-25.393750000000001</c:v>
              </c:pt>
              <c:pt idx="50">
                <c:v>-27.193749999999977</c:v>
              </c:pt>
              <c:pt idx="51">
                <c:v>-27.40625</c:v>
              </c:pt>
              <c:pt idx="52">
                <c:v>-27.014583333333313</c:v>
              </c:pt>
              <c:pt idx="53">
                <c:v>-26.847916666666677</c:v>
              </c:pt>
              <c:pt idx="54">
                <c:v>-27.189583333333299</c:v>
              </c:pt>
              <c:pt idx="55">
                <c:v>-28.572916666666668</c:v>
              </c:pt>
              <c:pt idx="56">
                <c:v>-29.514583333333313</c:v>
              </c:pt>
              <c:pt idx="57">
                <c:v>-30.772916666666664</c:v>
              </c:pt>
              <c:pt idx="58">
                <c:v>-31.893749999999976</c:v>
              </c:pt>
              <c:pt idx="59">
                <c:v>-33.239583333333329</c:v>
              </c:pt>
              <c:pt idx="60">
                <c:v>-35.439583333333324</c:v>
              </c:pt>
              <c:pt idx="61">
                <c:v>-36.522916666666646</c:v>
              </c:pt>
              <c:pt idx="62">
                <c:v>-36.918750000000003</c:v>
              </c:pt>
              <c:pt idx="63">
                <c:v>-35.777083333333302</c:v>
              </c:pt>
              <c:pt idx="64">
                <c:v>-35.298611111111136</c:v>
              </c:pt>
              <c:pt idx="65">
                <c:v>-37.486805555555527</c:v>
              </c:pt>
              <c:pt idx="66">
                <c:v>-40.291666666666607</c:v>
              </c:pt>
              <c:pt idx="67">
                <c:v>-40.491666666666589</c:v>
              </c:pt>
              <c:pt idx="68">
                <c:v>-36.5</c:v>
              </c:pt>
              <c:pt idx="69">
                <c:v>-35.287500000000001</c:v>
              </c:pt>
              <c:pt idx="70">
                <c:v>-37.529166666666633</c:v>
              </c:pt>
              <c:pt idx="71">
                <c:v>-42.66250000000003</c:v>
              </c:pt>
              <c:pt idx="72">
                <c:v>-46.062500000000028</c:v>
              </c:pt>
              <c:pt idx="73">
                <c:v>-49.995833333333337</c:v>
              </c:pt>
              <c:pt idx="74">
                <c:v>-51.020833333333336</c:v>
              </c:pt>
              <c:pt idx="75">
                <c:v>-49.458333333333336</c:v>
              </c:pt>
              <c:pt idx="76">
                <c:v>-46.212500000000013</c:v>
              </c:pt>
              <c:pt idx="77">
                <c:v>-43.454166666666588</c:v>
              </c:pt>
              <c:pt idx="78">
                <c:v>-39.333333333333336</c:v>
              </c:pt>
              <c:pt idx="79">
                <c:v>-34.333333333333329</c:v>
              </c:pt>
              <c:pt idx="80">
                <c:v>-29.487499999999979</c:v>
              </c:pt>
              <c:pt idx="81">
                <c:v>-27</c:v>
              </c:pt>
              <c:pt idx="82">
                <c:v>-27.350000000000005</c:v>
              </c:pt>
              <c:pt idx="83">
                <c:v>-30.037500000000005</c:v>
              </c:pt>
              <c:pt idx="84">
                <c:v>-32.266666666666623</c:v>
              </c:pt>
              <c:pt idx="85">
                <c:v>-34.379166666666613</c:v>
              </c:pt>
              <c:pt idx="86">
                <c:v>-37.025000000000013</c:v>
              </c:pt>
              <c:pt idx="87">
                <c:v>-36.670833333333327</c:v>
              </c:pt>
              <c:pt idx="88">
                <c:v>-38.325000000000003</c:v>
              </c:pt>
              <c:pt idx="89">
                <c:v>-40.083333333333336</c:v>
              </c:pt>
              <c:pt idx="90">
                <c:v>-41.958333333333336</c:v>
              </c:pt>
              <c:pt idx="91">
                <c:v>-40.354166666666579</c:v>
              </c:pt>
              <c:pt idx="92">
                <c:v>-37.425000000000011</c:v>
              </c:pt>
              <c:pt idx="93">
                <c:v>-40.012500000000003</c:v>
              </c:pt>
              <c:pt idx="94">
                <c:v>-44.875</c:v>
              </c:pt>
              <c:pt idx="95">
                <c:v>-50.158333333333331</c:v>
              </c:pt>
              <c:pt idx="96">
                <c:v>-50.641666666666588</c:v>
              </c:pt>
              <c:pt idx="97">
                <c:v>-49.066666666666592</c:v>
              </c:pt>
              <c:pt idx="98">
                <c:v>-48.40416666666659</c:v>
              </c:pt>
              <c:pt idx="99">
                <c:v>-49.470833333333324</c:v>
              </c:pt>
              <c:pt idx="100">
                <c:v>-50.275000000000013</c:v>
              </c:pt>
              <c:pt idx="101">
                <c:v>-50.6666666666666</c:v>
              </c:pt>
              <c:pt idx="102">
                <c:v>-49.120833333333337</c:v>
              </c:pt>
              <c:pt idx="103">
                <c:v>-49.129166666666627</c:v>
              </c:pt>
              <c:pt idx="104">
                <c:v>-50.8125</c:v>
              </c:pt>
              <c:pt idx="105">
                <c:v>-52.954166666666588</c:v>
              </c:pt>
              <c:pt idx="106">
                <c:v>-55.954166666666588</c:v>
              </c:pt>
              <c:pt idx="107">
                <c:v>-56.795833333333356</c:v>
              </c:pt>
              <c:pt idx="108">
                <c:v>-57.054166666666589</c:v>
              </c:pt>
              <c:pt idx="109">
                <c:v>-55.787500000000001</c:v>
              </c:pt>
              <c:pt idx="110">
                <c:v>-54.491666666666596</c:v>
              </c:pt>
              <c:pt idx="111">
                <c:v>-53.329166666666623</c:v>
              </c:pt>
              <c:pt idx="112">
                <c:v>-52.604166666666607</c:v>
              </c:pt>
              <c:pt idx="113">
                <c:v>-51.537500000000001</c:v>
              </c:pt>
              <c:pt idx="114">
                <c:v>-50.375</c:v>
              </c:pt>
              <c:pt idx="115">
                <c:v>-49.22500000000003</c:v>
              </c:pt>
              <c:pt idx="116">
                <c:v>-51.445833333333326</c:v>
              </c:pt>
              <c:pt idx="117">
                <c:v>-55.279166666666633</c:v>
              </c:pt>
              <c:pt idx="118">
                <c:v>-58.96666666666659</c:v>
              </c:pt>
              <c:pt idx="119">
                <c:v>-59.766666666666623</c:v>
              </c:pt>
              <c:pt idx="120">
                <c:v>-58.66250000000003</c:v>
              </c:pt>
              <c:pt idx="121">
                <c:v>-56.329166666666623</c:v>
              </c:pt>
              <c:pt idx="122">
                <c:v>-55.341666666666569</c:v>
              </c:pt>
              <c:pt idx="123">
                <c:v>-54.179166666666617</c:v>
              </c:pt>
              <c:pt idx="124">
                <c:v>-54.99583333333333</c:v>
              </c:pt>
              <c:pt idx="125">
                <c:v>-53.875</c:v>
              </c:pt>
              <c:pt idx="126">
                <c:v>-52.733333333333356</c:v>
              </c:pt>
              <c:pt idx="127">
                <c:v>-49.012500000000003</c:v>
              </c:pt>
              <c:pt idx="128">
                <c:v>-45.279166666666633</c:v>
              </c:pt>
              <c:pt idx="129">
                <c:v>-42.833333333333336</c:v>
              </c:pt>
              <c:pt idx="130">
                <c:v>-41.825000000000003</c:v>
              </c:pt>
              <c:pt idx="131">
                <c:v>-40.4375</c:v>
              </c:pt>
            </c:numLit>
          </c:val>
        </c:ser>
        <c:marker val="1"/>
        <c:axId val="114160000"/>
        <c:axId val="114161536"/>
      </c:lineChart>
      <c:catAx>
        <c:axId val="114160000"/>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14161536"/>
        <c:crosses val="autoZero"/>
        <c:auto val="1"/>
        <c:lblAlgn val="ctr"/>
        <c:lblOffset val="100"/>
        <c:tickLblSkip val="6"/>
        <c:tickMarkSkip val="1"/>
      </c:catAx>
      <c:valAx>
        <c:axId val="114161536"/>
        <c:scaling>
          <c:orientation val="minMax"/>
          <c:max val="85"/>
          <c:min val="-7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14160000"/>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spPr>
        <a:noFill/>
        <a:ln w="25400">
          <a:noFill/>
        </a:ln>
      </c:spPr>
    </c:title>
    <c:plotArea>
      <c:layout>
        <c:manualLayout>
          <c:layoutTarget val="inner"/>
          <c:xMode val="edge"/>
          <c:yMode val="edge"/>
          <c:x val="6.8862376120380514E-2"/>
          <c:y val="0.1612911694134819"/>
          <c:w val="0.91916302038942677"/>
          <c:h val="0.55376634831962057"/>
        </c:manualLayout>
      </c:layout>
      <c:lineChart>
        <c:grouping val="standard"/>
        <c:ser>
          <c:idx val="0"/>
          <c:order val="0"/>
          <c:tx>
            <c:v>Clima</c:v>
          </c:tx>
          <c:spPr>
            <a:ln w="25400">
              <a:solidFill>
                <a:schemeClr val="accent2"/>
              </a:solidFill>
              <a:prstDash val="solid"/>
            </a:ln>
          </c:spPr>
          <c:marker>
            <c:symbol val="none"/>
          </c:marker>
          <c:dLbls>
            <c:delete val="1"/>
          </c:dLbls>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c:formatCode>
              <c:ptCount val="132"/>
              <c:pt idx="0">
                <c:v>-0.58084296362442933</c:v>
              </c:pt>
              <c:pt idx="1">
                <c:v>-0.43968251059712948</c:v>
              </c:pt>
              <c:pt idx="2">
                <c:v>-0.58603851586392108</c:v>
              </c:pt>
              <c:pt idx="3">
                <c:v>-0.52504789691169862</c:v>
              </c:pt>
              <c:pt idx="4">
                <c:v>-0.77166730439909714</c:v>
              </c:pt>
              <c:pt idx="5">
                <c:v>-0.69736331905170357</c:v>
              </c:pt>
              <c:pt idx="6">
                <c:v>-0.62614371860026763</c:v>
              </c:pt>
              <c:pt idx="7">
                <c:v>-0.34681617968831324</c:v>
              </c:pt>
              <c:pt idx="8">
                <c:v>-0.1148185319393913</c:v>
              </c:pt>
              <c:pt idx="9">
                <c:v>0.18790163735716095</c:v>
              </c:pt>
              <c:pt idx="10">
                <c:v>0.28297652648984684</c:v>
              </c:pt>
              <c:pt idx="11">
                <c:v>0.30454653572125184</c:v>
              </c:pt>
              <c:pt idx="12">
                <c:v>0.20935814043107448</c:v>
              </c:pt>
              <c:pt idx="13">
                <c:v>0.17184024020853572</c:v>
              </c:pt>
              <c:pt idx="14">
                <c:v>0.18832234228729575</c:v>
              </c:pt>
              <c:pt idx="15">
                <c:v>0.3522260424483597</c:v>
              </c:pt>
              <c:pt idx="16">
                <c:v>0.68302914314384555</c:v>
              </c:pt>
              <c:pt idx="17">
                <c:v>0.89475581940584936</c:v>
              </c:pt>
              <c:pt idx="18">
                <c:v>1.0225325938492185</c:v>
              </c:pt>
              <c:pt idx="19">
                <c:v>1.0577476067441638</c:v>
              </c:pt>
              <c:pt idx="20">
                <c:v>1.0903956811433257</c:v>
              </c:pt>
              <c:pt idx="21">
                <c:v>1.0064195072489919</c:v>
              </c:pt>
              <c:pt idx="22">
                <c:v>0.76879743643883336</c:v>
              </c:pt>
              <c:pt idx="23">
                <c:v>0.54335891870108854</c:v>
              </c:pt>
              <c:pt idx="24">
                <c:v>0.47594152514263882</c:v>
              </c:pt>
              <c:pt idx="25">
                <c:v>0.54923935011989566</c:v>
              </c:pt>
              <c:pt idx="26">
                <c:v>0.70284363845124631</c:v>
              </c:pt>
              <c:pt idx="27">
                <c:v>0.7143906401914677</c:v>
              </c:pt>
              <c:pt idx="28">
                <c:v>0.68537670603059764</c:v>
              </c:pt>
              <c:pt idx="29">
                <c:v>0.51724974875408514</c:v>
              </c:pt>
              <c:pt idx="30">
                <c:v>0.22549678618949864</c:v>
              </c:pt>
              <c:pt idx="31">
                <c:v>6.1687423009231003E-2</c:v>
              </c:pt>
              <c:pt idx="32">
                <c:v>-8.1862240762471047E-3</c:v>
              </c:pt>
              <c:pt idx="33">
                <c:v>0.14103418531833178</c:v>
              </c:pt>
              <c:pt idx="34">
                <c:v>3.8607489650262575E-2</c:v>
              </c:pt>
              <c:pt idx="35">
                <c:v>0.14778265216878889</c:v>
              </c:pt>
              <c:pt idx="36">
                <c:v>0.11570638079628483</c:v>
              </c:pt>
              <c:pt idx="37">
                <c:v>0.35567160239825496</c:v>
              </c:pt>
              <c:pt idx="38">
                <c:v>0.23613837272206459</c:v>
              </c:pt>
              <c:pt idx="39">
                <c:v>0.38633333000626885</c:v>
              </c:pt>
              <c:pt idx="40">
                <c:v>0.27686447794042418</c:v>
              </c:pt>
              <c:pt idx="41">
                <c:v>0.60335670394665308</c:v>
              </c:pt>
              <c:pt idx="42">
                <c:v>0.69957787355599965</c:v>
              </c:pt>
              <c:pt idx="43">
                <c:v>0.85310834378727507</c:v>
              </c:pt>
              <c:pt idx="44">
                <c:v>0.83558205564773447</c:v>
              </c:pt>
              <c:pt idx="45">
                <c:v>0.99382954384050892</c:v>
              </c:pt>
              <c:pt idx="46">
                <c:v>1.0137296177412667</c:v>
              </c:pt>
              <c:pt idx="47">
                <c:v>0.83121010255503991</c:v>
              </c:pt>
              <c:pt idx="48">
                <c:v>0.67897484545874442</c:v>
              </c:pt>
              <c:pt idx="49">
                <c:v>0.74203806085848156</c:v>
              </c:pt>
              <c:pt idx="50">
                <c:v>1.0017051309651708</c:v>
              </c:pt>
              <c:pt idx="51">
                <c:v>1.1445658102764222</c:v>
              </c:pt>
              <c:pt idx="52">
                <c:v>1.2983872600966344</c:v>
              </c:pt>
              <c:pt idx="53">
                <c:v>1.3695763834292554</c:v>
              </c:pt>
              <c:pt idx="54">
                <c:v>1.2621765845279309</c:v>
              </c:pt>
              <c:pt idx="55">
                <c:v>1.2726152832660784</c:v>
              </c:pt>
              <c:pt idx="56">
                <c:v>1.2898827206148069</c:v>
              </c:pt>
              <c:pt idx="57">
                <c:v>1.3735649787896138</c:v>
              </c:pt>
              <c:pt idx="58">
                <c:v>1.3197620995800152</c:v>
              </c:pt>
              <c:pt idx="59">
                <c:v>1.1919998539103382</c:v>
              </c:pt>
              <c:pt idx="60">
                <c:v>1.1367384053517735</c:v>
              </c:pt>
              <c:pt idx="61">
                <c:v>1.1160637760752012</c:v>
              </c:pt>
              <c:pt idx="62">
                <c:v>1.2909145983787651</c:v>
              </c:pt>
              <c:pt idx="63">
                <c:v>1.3257814933942953</c:v>
              </c:pt>
              <c:pt idx="64">
                <c:v>1.2847414327091791</c:v>
              </c:pt>
              <c:pt idx="65">
                <c:v>0.90181714088609388</c:v>
              </c:pt>
              <c:pt idx="66">
                <c:v>0.59610747933485897</c:v>
              </c:pt>
              <c:pt idx="67">
                <c:v>0.43684624243926706</c:v>
              </c:pt>
              <c:pt idx="68">
                <c:v>0.35550586522042416</c:v>
              </c:pt>
              <c:pt idx="69">
                <c:v>5.4658166782349145E-2</c:v>
              </c:pt>
              <c:pt idx="70">
                <c:v>-0.64353535798756312</c:v>
              </c:pt>
              <c:pt idx="71">
                <c:v>-1.328665433109613</c:v>
              </c:pt>
              <c:pt idx="72">
                <c:v>-1.8123456137755101</c:v>
              </c:pt>
              <c:pt idx="73">
                <c:v>-2.1840596532458978</c:v>
              </c:pt>
              <c:pt idx="74">
                <c:v>-2.2902493881978172</c:v>
              </c:pt>
              <c:pt idx="75">
                <c:v>-2.3361491302609609</c:v>
              </c:pt>
              <c:pt idx="76">
                <c:v>-1.9578323251659382</c:v>
              </c:pt>
              <c:pt idx="77">
                <c:v>-1.604134659718099</c:v>
              </c:pt>
              <c:pt idx="78">
                <c:v>-1.1831774507862796</c:v>
              </c:pt>
              <c:pt idx="79">
                <c:v>-0.74804817315160854</c:v>
              </c:pt>
              <c:pt idx="80">
                <c:v>-0.3906658490350024</c:v>
              </c:pt>
              <c:pt idx="81">
                <c:v>-6.0674854185258392E-2</c:v>
              </c:pt>
              <c:pt idx="82">
                <c:v>-0.12189447907595621</c:v>
              </c:pt>
              <c:pt idx="83">
                <c:v>-0.22723916198651023</c:v>
              </c:pt>
              <c:pt idx="84">
                <c:v>-0.36485102834628891</c:v>
              </c:pt>
              <c:pt idx="85">
                <c:v>-0.43138485038825991</c:v>
              </c:pt>
              <c:pt idx="86">
                <c:v>-0.33172443797668855</c:v>
              </c:pt>
              <c:pt idx="87">
                <c:v>-0.16127759425919666</c:v>
              </c:pt>
              <c:pt idx="88">
                <c:v>3.1336385332018067E-2</c:v>
              </c:pt>
              <c:pt idx="89">
                <c:v>0.12123249337003927</c:v>
              </c:pt>
              <c:pt idx="90">
                <c:v>6.5876647861948481E-2</c:v>
              </c:pt>
              <c:pt idx="91">
                <c:v>5.9945280249605819E-2</c:v>
              </c:pt>
              <c:pt idx="92">
                <c:v>6.2971858042885895E-2</c:v>
              </c:pt>
              <c:pt idx="93">
                <c:v>-0.13638257922449665</c:v>
              </c:pt>
              <c:pt idx="94">
                <c:v>-0.40506538316681268</c:v>
              </c:pt>
              <c:pt idx="95">
                <c:v>-0.87342480673506162</c:v>
              </c:pt>
              <c:pt idx="96">
                <c:v>-1.0350763293672955</c:v>
              </c:pt>
              <c:pt idx="97">
                <c:v>-1.199002202280449</c:v>
              </c:pt>
              <c:pt idx="98">
                <c:v>-1.2717768287774176</c:v>
              </c:pt>
              <c:pt idx="99">
                <c:v>-1.5093375437253753</c:v>
              </c:pt>
              <c:pt idx="100">
                <c:v>-1.702973601298948</c:v>
              </c:pt>
              <c:pt idx="101">
                <c:v>-1.8487186222926542</c:v>
              </c:pt>
              <c:pt idx="102">
                <c:v>-1.987924569932433</c:v>
              </c:pt>
              <c:pt idx="103">
                <c:v>-2.1131552505861952</c:v>
              </c:pt>
              <c:pt idx="104">
                <c:v>-2.3272892489575767</c:v>
              </c:pt>
              <c:pt idx="105">
                <c:v>-2.5751408750342963</c:v>
              </c:pt>
              <c:pt idx="106">
                <c:v>-3.0212507682726772</c:v>
              </c:pt>
              <c:pt idx="107">
                <c:v>-3.4477671784281605</c:v>
              </c:pt>
              <c:pt idx="108">
                <c:v>-3.7235047179267009</c:v>
              </c:pt>
              <c:pt idx="109">
                <c:v>-3.8661661937977621</c:v>
              </c:pt>
              <c:pt idx="110">
                <c:v>-3.845643242041541</c:v>
              </c:pt>
              <c:pt idx="111">
                <c:v>-3.7549447708452992</c:v>
              </c:pt>
              <c:pt idx="112">
                <c:v>-3.7225513630028848</c:v>
              </c:pt>
              <c:pt idx="113">
                <c:v>-3.5550436198969049</c:v>
              </c:pt>
              <c:pt idx="114">
                <c:v>-3.4780483142773666</c:v>
              </c:pt>
              <c:pt idx="115">
                <c:v>-3.1939098863384454</c:v>
              </c:pt>
              <c:pt idx="116">
                <c:v>-3.3529734465207337</c:v>
              </c:pt>
              <c:pt idx="117">
                <c:v>-3.6742387434453976</c:v>
              </c:pt>
              <c:pt idx="118">
                <c:v>-3.9780242010812481</c:v>
              </c:pt>
              <c:pt idx="119">
                <c:v>-4.0564329411867295</c:v>
              </c:pt>
              <c:pt idx="120">
                <c:v>-3.9667727021897408</c:v>
              </c:pt>
              <c:pt idx="121">
                <c:v>-3.8773591907310401</c:v>
              </c:pt>
              <c:pt idx="122">
                <c:v>-3.5595469486546238</c:v>
              </c:pt>
              <c:pt idx="123">
                <c:v>-3.2809451998855566</c:v>
              </c:pt>
              <c:pt idx="124">
                <c:v>-2.954137788335137</c:v>
              </c:pt>
              <c:pt idx="125">
                <c:v>-2.6901364848948841</c:v>
              </c:pt>
              <c:pt idx="126">
                <c:v>-2.3916845007394008</c:v>
              </c:pt>
              <c:pt idx="127">
                <c:v>-1.9470207494349379</c:v>
              </c:pt>
              <c:pt idx="128">
                <c:v>-1.6327096972107786</c:v>
              </c:pt>
              <c:pt idx="129">
                <c:v>-1.3762404789331801</c:v>
              </c:pt>
              <c:pt idx="130">
                <c:v>-1.237835896461722</c:v>
              </c:pt>
              <c:pt idx="131">
                <c:v>-1.073233623103905</c:v>
              </c:pt>
            </c:numLit>
          </c:val>
        </c:ser>
        <c:dLbls>
          <c:showSerName val="1"/>
        </c:dLbls>
        <c:marker val="1"/>
        <c:axId val="96900224"/>
        <c:axId val="96902144"/>
      </c:lineChart>
      <c:catAx>
        <c:axId val="96900224"/>
        <c:scaling>
          <c:orientation val="minMax"/>
        </c:scaling>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96902144"/>
        <c:crosses val="autoZero"/>
        <c:auto val="1"/>
        <c:lblAlgn val="ctr"/>
        <c:lblOffset val="100"/>
        <c:tickLblSkip val="1"/>
        <c:tickMarkSkip val="1"/>
      </c:catAx>
      <c:valAx>
        <c:axId val="96902144"/>
        <c:scaling>
          <c:orientation val="minMax"/>
          <c:max val="6"/>
          <c:min val="-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96900224"/>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327"/>
          <c:y val="2.7932997139402602E-2"/>
        </c:manualLayout>
      </c:layout>
      <c:spPr>
        <a:noFill/>
        <a:ln w="25400">
          <a:noFill/>
        </a:ln>
      </c:spPr>
    </c:title>
    <c:plotArea>
      <c:layout>
        <c:manualLayout>
          <c:layoutTarget val="inner"/>
          <c:xMode val="edge"/>
          <c:yMode val="edge"/>
          <c:x val="7.5987841945288834E-2"/>
          <c:y val="0.2471916893206014"/>
          <c:w val="0.91185410334346562"/>
          <c:h val="0.47752939982392067"/>
        </c:manualLayout>
      </c:layout>
      <c:lineChart>
        <c:grouping val="standard"/>
        <c:ser>
          <c:idx val="0"/>
          <c:order val="0"/>
          <c:tx>
            <c:v>dr estrangeiros</c:v>
          </c:tx>
          <c:spPr>
            <a:ln w="25400">
              <a:solidFill>
                <a:schemeClr val="accent2"/>
              </a:solidFill>
              <a:prstDash val="solid"/>
            </a:ln>
          </c:spPr>
          <c:marker>
            <c:symbol val="none"/>
          </c:marker>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0.000</c:formatCode>
              <c:ptCount val="132"/>
              <c:pt idx="0">
                <c:v>16.388999999999989</c:v>
              </c:pt>
              <c:pt idx="1">
                <c:v>17.131000000000014</c:v>
              </c:pt>
              <c:pt idx="2">
                <c:v>17.760999999999989</c:v>
              </c:pt>
              <c:pt idx="3">
                <c:v>17.834000000000014</c:v>
              </c:pt>
              <c:pt idx="4">
                <c:v>17.29</c:v>
              </c:pt>
              <c:pt idx="5">
                <c:v>16.898</c:v>
              </c:pt>
              <c:pt idx="6">
                <c:v>16.498999999999981</c:v>
              </c:pt>
              <c:pt idx="7">
                <c:v>16.010000000000005</c:v>
              </c:pt>
              <c:pt idx="8">
                <c:v>16.484999999999989</c:v>
              </c:pt>
              <c:pt idx="9">
                <c:v>17.206</c:v>
              </c:pt>
              <c:pt idx="10">
                <c:v>18.184999999999999</c:v>
              </c:pt>
              <c:pt idx="11">
                <c:v>18.393000000000001</c:v>
              </c:pt>
              <c:pt idx="12">
                <c:v>18.734999999999999</c:v>
              </c:pt>
              <c:pt idx="13">
                <c:v>18.937999999999999</c:v>
              </c:pt>
              <c:pt idx="14">
                <c:v>18.919</c:v>
              </c:pt>
              <c:pt idx="15">
                <c:v>18.533000000000001</c:v>
              </c:pt>
              <c:pt idx="16">
                <c:v>17.831000000000014</c:v>
              </c:pt>
              <c:pt idx="17">
                <c:v>17.315999999999999</c:v>
              </c:pt>
              <c:pt idx="18">
                <c:v>17.151000000000014</c:v>
              </c:pt>
              <c:pt idx="19">
                <c:v>17.212</c:v>
              </c:pt>
              <c:pt idx="20">
                <c:v>17.618000000000013</c:v>
              </c:pt>
              <c:pt idx="21">
                <c:v>18.399999999999999</c:v>
              </c:pt>
              <c:pt idx="22">
                <c:v>19.631000000000014</c:v>
              </c:pt>
              <c:pt idx="23">
                <c:v>20.036000000000001</c:v>
              </c:pt>
              <c:pt idx="24">
                <c:v>20.792000000000002</c:v>
              </c:pt>
              <c:pt idx="25">
                <c:v>21.152999999999999</c:v>
              </c:pt>
              <c:pt idx="26">
                <c:v>21.279999999999987</c:v>
              </c:pt>
              <c:pt idx="27">
                <c:v>21.059000000000001</c:v>
              </c:pt>
              <c:pt idx="28">
                <c:v>20.239999999999988</c:v>
              </c:pt>
              <c:pt idx="29">
                <c:v>19.760000000000002</c:v>
              </c:pt>
              <c:pt idx="30">
                <c:v>19.376000000000001</c:v>
              </c:pt>
              <c:pt idx="31">
                <c:v>19.227</c:v>
              </c:pt>
              <c:pt idx="32">
                <c:v>19.681000000000001</c:v>
              </c:pt>
              <c:pt idx="33">
                <c:v>20.341000000000001</c:v>
              </c:pt>
              <c:pt idx="34">
                <c:v>21.381</c:v>
              </c:pt>
              <c:pt idx="35">
                <c:v>21.57</c:v>
              </c:pt>
              <c:pt idx="36">
                <c:v>22.484999999999989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21.672999999999988</c:v>
              </c:pt>
              <c:pt idx="48">
                <c:v>22.158000000000001</c:v>
              </c:pt>
              <c:pt idx="49">
                <c:v>22.187999999999999</c:v>
              </c:pt>
              <c:pt idx="50">
                <c:v>21.812000000000001</c:v>
              </c:pt>
              <c:pt idx="51">
                <c:v>20.263999999999989</c:v>
              </c:pt>
              <c:pt idx="52">
                <c:v>18.646000000000001</c:v>
              </c:pt>
              <c:pt idx="53">
                <c:v>18.143999999999988</c:v>
              </c:pt>
              <c:pt idx="54">
                <c:v>17.896999999999988</c:v>
              </c:pt>
              <c:pt idx="55">
                <c:v>17.408999999999981</c:v>
              </c:pt>
              <c:pt idx="56">
                <c:v>17.971</c:v>
              </c:pt>
              <c:pt idx="57">
                <c:v>18.82</c:v>
              </c:pt>
              <c:pt idx="58">
                <c:v>19.652999999999999</c:v>
              </c:pt>
              <c:pt idx="59">
                <c:v>19.510999999999999</c:v>
              </c:pt>
              <c:pt idx="60">
                <c:v>20.337000000000014</c:v>
              </c:pt>
              <c:pt idx="61">
                <c:v>20.754000000000001</c:v>
              </c:pt>
              <c:pt idx="62">
                <c:v>20.387</c:v>
              </c:pt>
              <c:pt idx="63">
                <c:v>19.956</c:v>
              </c:pt>
              <c:pt idx="64">
                <c:v>19.513999999999999</c:v>
              </c:pt>
              <c:pt idx="65">
                <c:v>19.492999999999981</c:v>
              </c:pt>
              <c:pt idx="66">
                <c:v>19.030999999999999</c:v>
              </c:pt>
              <c:pt idx="67">
                <c:v>19.100000000000001</c:v>
              </c:pt>
              <c:pt idx="68">
                <c:v>19.617000000000019</c:v>
              </c:pt>
              <c:pt idx="69">
                <c:v>20.901999999999987</c:v>
              </c:pt>
              <c:pt idx="70">
                <c:v>23.125</c:v>
              </c:pt>
              <c:pt idx="71">
                <c:v>24.202999999999989</c:v>
              </c:pt>
              <c:pt idx="72">
                <c:v>27.810000000000013</c:v>
              </c:pt>
              <c:pt idx="73">
                <c:v>30.754000000000001</c:v>
              </c:pt>
              <c:pt idx="74">
                <c:v>32.595000000000013</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39.528000000000013</c:v>
              </c:pt>
              <c:pt idx="85">
                <c:v>40.128000000000029</c:v>
              </c:pt>
              <c:pt idx="86">
                <c:v>41.216000000000001</c:v>
              </c:pt>
              <c:pt idx="87">
                <c:v>40.607000000000006</c:v>
              </c:pt>
              <c:pt idx="88">
                <c:v>38.79800000000003</c:v>
              </c:pt>
              <c:pt idx="89">
                <c:v>37.190000000000012</c:v>
              </c:pt>
              <c:pt idx="90">
                <c:v>35.759</c:v>
              </c:pt>
              <c:pt idx="91">
                <c:v>34.718000000000011</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32.816999999999993</c:v>
              </c:pt>
              <c:pt idx="103">
                <c:v>32.464000000000006</c:v>
              </c:pt>
              <c:pt idx="104">
                <c:v>33.67</c:v>
              </c:pt>
              <c:pt idx="105">
                <c:v>35.363</c:v>
              </c:pt>
              <c:pt idx="106">
                <c:v>37.819000000000003</c:v>
              </c:pt>
              <c:pt idx="107">
                <c:v>38.803000000000004</c:v>
              </c:pt>
              <c:pt idx="108">
                <c:v>41.3</c:v>
              </c:pt>
              <c:pt idx="109">
                <c:v>42.3</c:v>
              </c:pt>
              <c:pt idx="110">
                <c:v>42.9</c:v>
              </c:pt>
              <c:pt idx="111">
                <c:v>42.2</c:v>
              </c:pt>
              <c:pt idx="112">
                <c:v>40.800000000000004</c:v>
              </c:pt>
              <c:pt idx="113">
                <c:v>40.800000000000004</c:v>
              </c:pt>
              <c:pt idx="114">
                <c:v>39.200000000000003</c:v>
              </c:pt>
              <c:pt idx="115">
                <c:v>38.700000000000003</c:v>
              </c:pt>
              <c:pt idx="116">
                <c:v>39</c:v>
              </c:pt>
              <c:pt idx="117">
                <c:v>40.5</c:v>
              </c:pt>
              <c:pt idx="118">
                <c:v>41.5</c:v>
              </c:pt>
              <c:pt idx="119">
                <c:v>41.5</c:v>
              </c:pt>
              <c:pt idx="120">
                <c:v>43.327000000000005</c:v>
              </c:pt>
              <c:pt idx="121">
                <c:v>43.733000000000011</c:v>
              </c:pt>
              <c:pt idx="122">
                <c:v>42.698000000000029</c:v>
              </c:pt>
              <c:pt idx="123">
                <c:v>41.281000000000006</c:v>
              </c:pt>
              <c:pt idx="124">
                <c:v>38.316999999999993</c:v>
              </c:pt>
              <c:pt idx="125">
                <c:v>36.679000000000002</c:v>
              </c:pt>
              <c:pt idx="126">
                <c:v>35.202000000000012</c:v>
              </c:pt>
              <c:pt idx="127">
                <c:v>33.832000000000001</c:v>
              </c:pt>
              <c:pt idx="128">
                <c:v>33.736000000000011</c:v>
              </c:pt>
              <c:pt idx="129">
                <c:v>34.391000000000005</c:v>
              </c:pt>
              <c:pt idx="130">
                <c:v>35.14</c:v>
              </c:pt>
              <c:pt idx="131">
                <c:v>34.968000000000011</c:v>
              </c:pt>
            </c:numLit>
          </c:val>
        </c:ser>
        <c:marker val="1"/>
        <c:axId val="96921856"/>
        <c:axId val="114376704"/>
      </c:lineChart>
      <c:catAx>
        <c:axId val="96921856"/>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14376704"/>
        <c:crosses val="autoZero"/>
        <c:auto val="1"/>
        <c:lblAlgn val="ctr"/>
        <c:lblOffset val="100"/>
        <c:tickLblSkip val="1"/>
        <c:tickMarkSkip val="1"/>
      </c:catAx>
      <c:valAx>
        <c:axId val="114376704"/>
        <c:scaling>
          <c:orientation val="minMax"/>
          <c:max val="45"/>
          <c:min val="1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96921856"/>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spPr>
        <a:noFill/>
        <a:ln w="25400">
          <a:noFill/>
        </a:ln>
      </c:spPr>
    </c:title>
    <c:plotArea>
      <c:layout>
        <c:manualLayout>
          <c:layoutTarget val="inner"/>
          <c:xMode val="edge"/>
          <c:yMode val="edge"/>
          <c:x val="7.5289188249059225E-2"/>
          <c:y val="0.1648751164168995"/>
          <c:w val="0.90476453440212989"/>
          <c:h val="0.5914009545161002"/>
        </c:manualLayout>
      </c:layout>
      <c:lineChart>
        <c:grouping val="standard"/>
        <c:ser>
          <c:idx val="0"/>
          <c:order val="0"/>
          <c:tx>
            <c:v>construcao</c:v>
          </c:tx>
          <c:spPr>
            <a:ln w="25400">
              <a:solidFill>
                <a:srgbClr val="808080"/>
              </a:solidFill>
              <a:prstDash val="solid"/>
            </a:ln>
          </c:spPr>
          <c:marker>
            <c:symbol val="none"/>
          </c:marker>
          <c:dLbls>
            <c:dLbl>
              <c:idx val="8"/>
              <c:layout>
                <c:manualLayout>
                  <c:x val="-3.3017740252347959E-2"/>
                  <c:y val="-9.9027460277146095E-2"/>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dLbl>
            <c:delete val="1"/>
          </c:dLbls>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c:formatCode>
              <c:ptCount val="132"/>
              <c:pt idx="0">
                <c:v>-40.630915179700779</c:v>
              </c:pt>
              <c:pt idx="1">
                <c:v>-41.232070059912154</c:v>
              </c:pt>
              <c:pt idx="2">
                <c:v>-45.011368103070957</c:v>
              </c:pt>
              <c:pt idx="3">
                <c:v>-45.281757810638446</c:v>
              </c:pt>
              <c:pt idx="4">
                <c:v>-45.282781383088384</c:v>
              </c:pt>
              <c:pt idx="5">
                <c:v>-45.324334787385077</c:v>
              </c:pt>
              <c:pt idx="6">
                <c:v>-44.190619842894662</c:v>
              </c:pt>
              <c:pt idx="7">
                <c:v>-43.580015111019371</c:v>
              </c:pt>
              <c:pt idx="8">
                <c:v>-41.676084941594915</c:v>
              </c:pt>
              <c:pt idx="9">
                <c:v>-41.031755156260843</c:v>
              </c:pt>
              <c:pt idx="10">
                <c:v>-39.504065095683117</c:v>
              </c:pt>
              <c:pt idx="11">
                <c:v>-38.578694963978215</c:v>
              </c:pt>
              <c:pt idx="12">
                <c:v>-37.708451385251813</c:v>
              </c:pt>
              <c:pt idx="13">
                <c:v>-37.595489506435506</c:v>
              </c:pt>
              <c:pt idx="14">
                <c:v>-37.452835488353045</c:v>
              </c:pt>
              <c:pt idx="15">
                <c:v>-37.212320077456781</c:v>
              </c:pt>
              <c:pt idx="16">
                <c:v>-36.9364411247237</c:v>
              </c:pt>
              <c:pt idx="17">
                <c:v>-36.540832502199912</c:v>
              </c:pt>
              <c:pt idx="18">
                <c:v>-36.475210003551211</c:v>
              </c:pt>
              <c:pt idx="19">
                <c:v>-35.869746574587147</c:v>
              </c:pt>
              <c:pt idx="20">
                <c:v>-35.32691258263548</c:v>
              </c:pt>
              <c:pt idx="21">
                <c:v>-35.08278904972132</c:v>
              </c:pt>
              <c:pt idx="22">
                <c:v>-34.389335739724913</c:v>
              </c:pt>
              <c:pt idx="23">
                <c:v>-33.604406197209194</c:v>
              </c:pt>
              <c:pt idx="24">
                <c:v>-32.421747163531528</c:v>
              </c:pt>
              <c:pt idx="25">
                <c:v>-32.301525776551287</c:v>
              </c:pt>
              <c:pt idx="26">
                <c:v>-32.899840617059006</c:v>
              </c:pt>
              <c:pt idx="27">
                <c:v>-31.865956572930443</c:v>
              </c:pt>
              <c:pt idx="28">
                <c:v>-31.884355130820797</c:v>
              </c:pt>
              <c:pt idx="29">
                <c:v>-31.479546054057689</c:v>
              </c:pt>
              <c:pt idx="30">
                <c:v>-31.573145358682165</c:v>
              </c:pt>
              <c:pt idx="31">
                <c:v>-31.61573931865443</c:v>
              </c:pt>
              <c:pt idx="32">
                <c:v>-32.746008251927861</c:v>
              </c:pt>
              <c:pt idx="33">
                <c:v>-34.091707973878812</c:v>
              </c:pt>
              <c:pt idx="34">
                <c:v>-35.345061205447998</c:v>
              </c:pt>
              <c:pt idx="35">
                <c:v>-35.336806939307941</c:v>
              </c:pt>
              <c:pt idx="36">
                <c:v>-36.649435519827762</c:v>
              </c:pt>
              <c:pt idx="37">
                <c:v>-36.461844831934627</c:v>
              </c:pt>
              <c:pt idx="38">
                <c:v>-36.747516515143325</c:v>
              </c:pt>
              <c:pt idx="39">
                <c:v>-36.689159670157032</c:v>
              </c:pt>
              <c:pt idx="40">
                <c:v>-38.031011261450494</c:v>
              </c:pt>
              <c:pt idx="41">
                <c:v>-39.190962159863709</c:v>
              </c:pt>
              <c:pt idx="42">
                <c:v>-39.706503065424329</c:v>
              </c:pt>
              <c:pt idx="43">
                <c:v>-39.346135688519318</c:v>
              </c:pt>
              <c:pt idx="44">
                <c:v>-38.759802856528481</c:v>
              </c:pt>
              <c:pt idx="45">
                <c:v>-38.755223701563821</c:v>
              </c:pt>
              <c:pt idx="46">
                <c:v>-37.824630275467378</c:v>
              </c:pt>
              <c:pt idx="47">
                <c:v>-37.95409963533389</c:v>
              </c:pt>
              <c:pt idx="48">
                <c:v>-36.180017416920201</c:v>
              </c:pt>
              <c:pt idx="49">
                <c:v>-36.268377737229955</c:v>
              </c:pt>
              <c:pt idx="50">
                <c:v>-34.381056973817394</c:v>
              </c:pt>
              <c:pt idx="51">
                <c:v>-34.165779007813079</c:v>
              </c:pt>
              <c:pt idx="52">
                <c:v>-32.354198536083835</c:v>
              </c:pt>
              <c:pt idx="53">
                <c:v>-32.260638581558553</c:v>
              </c:pt>
              <c:pt idx="54">
                <c:v>-32.231439904495581</c:v>
              </c:pt>
              <c:pt idx="55">
                <c:v>-31.04747384950128</c:v>
              </c:pt>
              <c:pt idx="56">
                <c:v>-29.815032913100463</c:v>
              </c:pt>
              <c:pt idx="57">
                <c:v>-29.017893261807462</c:v>
              </c:pt>
              <c:pt idx="58">
                <c:v>-31.495354987491186</c:v>
              </c:pt>
              <c:pt idx="59">
                <c:v>-32.057894526513508</c:v>
              </c:pt>
              <c:pt idx="60">
                <c:v>-31.767412882368099</c:v>
              </c:pt>
              <c:pt idx="61">
                <c:v>-29.735804497874128</c:v>
              </c:pt>
              <c:pt idx="62">
                <c:v>-28.314579372994501</c:v>
              </c:pt>
              <c:pt idx="63">
                <c:v>-27.397648534113596</c:v>
              </c:pt>
              <c:pt idx="64">
                <c:v>-27.199476600250993</c:v>
              </c:pt>
              <c:pt idx="65">
                <c:v>-28.162320434349194</c:v>
              </c:pt>
              <c:pt idx="66">
                <c:v>-29.342342777380079</c:v>
              </c:pt>
              <c:pt idx="67">
                <c:v>-30.756539930888682</c:v>
              </c:pt>
              <c:pt idx="68">
                <c:v>-31.705823546322694</c:v>
              </c:pt>
              <c:pt idx="69">
                <c:v>-32.412290401903014</c:v>
              </c:pt>
              <c:pt idx="70">
                <c:v>-33.936624923934325</c:v>
              </c:pt>
              <c:pt idx="71">
                <c:v>-35.661888229634094</c:v>
              </c:pt>
              <c:pt idx="72">
                <c:v>-37.35858207918232</c:v>
              </c:pt>
              <c:pt idx="73">
                <c:v>-37.74392605083488</c:v>
              </c:pt>
              <c:pt idx="74">
                <c:v>-38.598450634968628</c:v>
              </c:pt>
              <c:pt idx="75">
                <c:v>-39.799729619387527</c:v>
              </c:pt>
              <c:pt idx="76">
                <c:v>-37.870023469863362</c:v>
              </c:pt>
              <c:pt idx="77">
                <c:v>-35.236453111071583</c:v>
              </c:pt>
              <c:pt idx="78">
                <c:v>-33.661664236191982</c:v>
              </c:pt>
              <c:pt idx="79">
                <c:v>-33.440258296571848</c:v>
              </c:pt>
              <c:pt idx="80">
                <c:v>-34.799424133323043</c:v>
              </c:pt>
              <c:pt idx="81">
                <c:v>-33.942990428232179</c:v>
              </c:pt>
              <c:pt idx="82">
                <c:v>-35.132880658034459</c:v>
              </c:pt>
              <c:pt idx="83">
                <c:v>-35.440175513551971</c:v>
              </c:pt>
              <c:pt idx="84">
                <c:v>-37.579823429382827</c:v>
              </c:pt>
              <c:pt idx="85">
                <c:v>-38.73190309400335</c:v>
              </c:pt>
              <c:pt idx="86">
                <c:v>-40.274958702086451</c:v>
              </c:pt>
              <c:pt idx="87">
                <c:v>-40.912659735560524</c:v>
              </c:pt>
              <c:pt idx="88">
                <c:v>-42.080292244907561</c:v>
              </c:pt>
              <c:pt idx="89">
                <c:v>-41.690770106315405</c:v>
              </c:pt>
              <c:pt idx="90">
                <c:v>-41.077761934263471</c:v>
              </c:pt>
              <c:pt idx="91">
                <c:v>-41.393590474220254</c:v>
              </c:pt>
              <c:pt idx="92">
                <c:v>-41.566967107041528</c:v>
              </c:pt>
              <c:pt idx="93">
                <c:v>-43.211820316764857</c:v>
              </c:pt>
              <c:pt idx="94">
                <c:v>-43.83646814314929</c:v>
              </c:pt>
              <c:pt idx="95">
                <c:v>-45.53613217973453</c:v>
              </c:pt>
              <c:pt idx="96">
                <c:v>-46.450990181537044</c:v>
              </c:pt>
              <c:pt idx="97">
                <c:v>-48.164991788931161</c:v>
              </c:pt>
              <c:pt idx="98">
                <c:v>-49.753001034826831</c:v>
              </c:pt>
              <c:pt idx="99">
                <c:v>-51.371191769071295</c:v>
              </c:pt>
              <c:pt idx="100">
                <c:v>-52.972102167904261</c:v>
              </c:pt>
              <c:pt idx="101">
                <c:v>-54.796857012818762</c:v>
              </c:pt>
              <c:pt idx="102">
                <c:v>-55.774472647738833</c:v>
              </c:pt>
              <c:pt idx="103">
                <c:v>-57.498374792320462</c:v>
              </c:pt>
              <c:pt idx="104">
                <c:v>-59.336000074983964</c:v>
              </c:pt>
              <c:pt idx="105">
                <c:v>-61.551542902785123</c:v>
              </c:pt>
              <c:pt idx="106">
                <c:v>-63.658769599003776</c:v>
              </c:pt>
              <c:pt idx="107">
                <c:v>-65.003726659235426</c:v>
              </c:pt>
              <c:pt idx="108">
                <c:v>-66.749250947107896</c:v>
              </c:pt>
              <c:pt idx="109">
                <c:v>-67.725289999536514</c:v>
              </c:pt>
              <c:pt idx="110">
                <c:v>-68.908835093262184</c:v>
              </c:pt>
              <c:pt idx="111">
                <c:v>-69.859979159621034</c:v>
              </c:pt>
              <c:pt idx="112">
                <c:v>-71.047832781585669</c:v>
              </c:pt>
              <c:pt idx="113">
                <c:v>-71.6774221095326</c:v>
              </c:pt>
              <c:pt idx="114">
                <c:v>-71.995085599192322</c:v>
              </c:pt>
              <c:pt idx="115">
                <c:v>-70.49714468098756</c:v>
              </c:pt>
              <c:pt idx="116">
                <c:v>-70.439977718186498</c:v>
              </c:pt>
              <c:pt idx="117">
                <c:v>-70.881978512840277</c:v>
              </c:pt>
              <c:pt idx="118">
                <c:v>-71.504303160451258</c:v>
              </c:pt>
              <c:pt idx="119">
                <c:v>-70.424864260148311</c:v>
              </c:pt>
              <c:pt idx="120">
                <c:v>-68.850169648259595</c:v>
              </c:pt>
              <c:pt idx="121">
                <c:v>-67.022286135083647</c:v>
              </c:pt>
              <c:pt idx="122">
                <c:v>-65.870803233277471</c:v>
              </c:pt>
              <c:pt idx="123">
                <c:v>-64.25038725645382</c:v>
              </c:pt>
              <c:pt idx="124">
                <c:v>-63.820869279587157</c:v>
              </c:pt>
              <c:pt idx="125">
                <c:v>-62.448109969767096</c:v>
              </c:pt>
              <c:pt idx="126">
                <c:v>-62.052189138807606</c:v>
              </c:pt>
              <c:pt idx="127">
                <c:v>-58.629337272879276</c:v>
              </c:pt>
              <c:pt idx="128">
                <c:v>-55.623395306406721</c:v>
              </c:pt>
              <c:pt idx="129">
                <c:v>-51.742399929286009</c:v>
              </c:pt>
              <c:pt idx="130">
                <c:v>-50.04495888617808</c:v>
              </c:pt>
              <c:pt idx="131">
                <c:v>-49.722228447287058</c:v>
              </c:pt>
            </c:numLit>
          </c:val>
        </c:ser>
        <c:ser>
          <c:idx val="1"/>
          <c:order val="1"/>
          <c:tx>
            <c:v>industria</c:v>
          </c:tx>
          <c:spPr>
            <a:ln w="25400">
              <a:solidFill>
                <a:schemeClr val="tx2"/>
              </a:solidFill>
              <a:prstDash val="solid"/>
            </a:ln>
          </c:spPr>
          <c:marker>
            <c:symbol val="none"/>
          </c:marker>
          <c:dLbls>
            <c:dLbl>
              <c:idx val="3"/>
              <c:layout>
                <c:manualLayout>
                  <c:x val="0.23822439363754241"/>
                  <c:y val="0.19785510682132862"/>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dLbl>
            <c:delete val="1"/>
            <c:txPr>
              <a:bodyPr/>
              <a:lstStyle/>
              <a:p>
                <a:pPr>
                  <a:defRPr baseline="0">
                    <a:solidFill>
                      <a:schemeClr val="tx1">
                        <a:lumMod val="50000"/>
                        <a:lumOff val="50000"/>
                      </a:schemeClr>
                    </a:solidFill>
                  </a:defRPr>
                </a:pPr>
                <a:endParaRPr lang="pt-PT"/>
              </a:p>
            </c:txPr>
          </c:dLbls>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c:formatCode>
              <c:ptCount val="132"/>
              <c:pt idx="0">
                <c:v>-13.041224528158532</c:v>
              </c:pt>
              <c:pt idx="1">
                <c:v>-13.501226992688858</c:v>
              </c:pt>
              <c:pt idx="2">
                <c:v>-14.957439264834674</c:v>
              </c:pt>
              <c:pt idx="3">
                <c:v>-16.607151171036552</c:v>
              </c:pt>
              <c:pt idx="4">
                <c:v>-17.165598106778727</c:v>
              </c:pt>
              <c:pt idx="5">
                <c:v>-15.952398188316266</c:v>
              </c:pt>
              <c:pt idx="6">
                <c:v>-13.634085381979949</c:v>
              </c:pt>
              <c:pt idx="7">
                <c:v>-12.088823386557094</c:v>
              </c:pt>
              <c:pt idx="8">
                <c:v>-11.143669588829432</c:v>
              </c:pt>
              <c:pt idx="9">
                <c:v>-11.325858116564739</c:v>
              </c:pt>
              <c:pt idx="10">
                <c:v>-12.538263504928645</c:v>
              </c:pt>
              <c:pt idx="11">
                <c:v>-12.11178666062465</c:v>
              </c:pt>
              <c:pt idx="12">
                <c:v>-10.575040530325266</c:v>
              </c:pt>
              <c:pt idx="13">
                <c:v>-8.9768325015185173</c:v>
              </c:pt>
              <c:pt idx="14">
                <c:v>-8.5995632131361006</c:v>
              </c:pt>
              <c:pt idx="15">
                <c:v>-8.9131758513656898</c:v>
              </c:pt>
              <c:pt idx="16">
                <c:v>-8.1815022356164793</c:v>
              </c:pt>
              <c:pt idx="17">
                <c:v>-7.4325815459738633</c:v>
              </c:pt>
              <c:pt idx="18">
                <c:v>-6.2451796189561035</c:v>
              </c:pt>
              <c:pt idx="19">
                <c:v>-4.6695751755909702</c:v>
              </c:pt>
              <c:pt idx="20">
                <c:v>-5.1302303975415438</c:v>
              </c:pt>
              <c:pt idx="21">
                <c:v>-6.0426393048378708</c:v>
              </c:pt>
              <c:pt idx="22">
                <c:v>-7.2826872338939515</c:v>
              </c:pt>
              <c:pt idx="23">
                <c:v>-7.9828324072708554</c:v>
              </c:pt>
              <c:pt idx="24">
                <c:v>-7.6896288091447289</c:v>
              </c:pt>
              <c:pt idx="25">
                <c:v>-8.722519092014128</c:v>
              </c:pt>
              <c:pt idx="26">
                <c:v>-8.554379247672399</c:v>
              </c:pt>
              <c:pt idx="27">
                <c:v>-7.5735772754183328</c:v>
              </c:pt>
              <c:pt idx="28">
                <c:v>-7.4312704637905735</c:v>
              </c:pt>
              <c:pt idx="29">
                <c:v>-8.6414792373890297</c:v>
              </c:pt>
              <c:pt idx="30">
                <c:v>-11.47054489152703</c:v>
              </c:pt>
              <c:pt idx="31">
                <c:v>-11.159296654667697</c:v>
              </c:pt>
              <c:pt idx="32">
                <c:v>-9.6068397276712467</c:v>
              </c:pt>
              <c:pt idx="33">
                <c:v>-6.9078925094643786</c:v>
              </c:pt>
              <c:pt idx="34">
                <c:v>-6.0986382262292542</c:v>
              </c:pt>
              <c:pt idx="35">
                <c:v>-5.8219049409870669</c:v>
              </c:pt>
              <c:pt idx="36">
                <c:v>-6.5107158762688648</c:v>
              </c:pt>
              <c:pt idx="37">
                <c:v>-6.6136425426048397</c:v>
              </c:pt>
              <c:pt idx="38">
                <c:v>-7.1311469283333704</c:v>
              </c:pt>
              <c:pt idx="39">
                <c:v>-7.6774136219325309</c:v>
              </c:pt>
              <c:pt idx="40">
                <c:v>-8.1050398351502295</c:v>
              </c:pt>
              <c:pt idx="41">
                <c:v>-7.5656918809179095</c:v>
              </c:pt>
              <c:pt idx="42">
                <c:v>-5.8550714686121852</c:v>
              </c:pt>
              <c:pt idx="43">
                <c:v>-5.0879248560660084</c:v>
              </c:pt>
              <c:pt idx="44">
                <c:v>-4.1868553439950107</c:v>
              </c:pt>
              <c:pt idx="45">
                <c:v>-4.9926387102739582</c:v>
              </c:pt>
              <c:pt idx="46">
                <c:v>-3.8054213380256647</c:v>
              </c:pt>
              <c:pt idx="47">
                <c:v>-3.7101214101221442</c:v>
              </c:pt>
              <c:pt idx="48">
                <c:v>-2.213524670747586</c:v>
              </c:pt>
              <c:pt idx="49">
                <c:v>-1.1656022868983371</c:v>
              </c:pt>
              <c:pt idx="50">
                <c:v>0.47949393991719136</c:v>
              </c:pt>
              <c:pt idx="51">
                <c:v>1.0217418714173858</c:v>
              </c:pt>
              <c:pt idx="52">
                <c:v>0.81534789321913426</c:v>
              </c:pt>
              <c:pt idx="53">
                <c:v>0.61820637521184651</c:v>
              </c:pt>
              <c:pt idx="54">
                <c:v>-0.263321467835607</c:v>
              </c:pt>
              <c:pt idx="55">
                <c:v>-0.74344485338456734</c:v>
              </c:pt>
              <c:pt idx="56">
                <c:v>-0.65161786840861158</c:v>
              </c:pt>
              <c:pt idx="57">
                <c:v>-0.39597650723533939</c:v>
              </c:pt>
              <c:pt idx="58">
                <c:v>0.41301890002019831</c:v>
              </c:pt>
              <c:pt idx="59">
                <c:v>0.7027844055723117</c:v>
              </c:pt>
              <c:pt idx="60">
                <c:v>1.33576762118474</c:v>
              </c:pt>
              <c:pt idx="61">
                <c:v>1.1305785698149708</c:v>
              </c:pt>
              <c:pt idx="62">
                <c:v>0.43510480047673578</c:v>
              </c:pt>
              <c:pt idx="63">
                <c:v>-0.86280988389567981</c:v>
              </c:pt>
              <c:pt idx="64">
                <c:v>-3.7478117780695097</c:v>
              </c:pt>
              <c:pt idx="65">
                <c:v>-6.1488515383054878</c:v>
              </c:pt>
              <c:pt idx="66">
                <c:v>-6.9983058862264675</c:v>
              </c:pt>
              <c:pt idx="67">
                <c:v>-5.9863331785407023</c:v>
              </c:pt>
              <c:pt idx="68">
                <c:v>-7.2732854509356564</c:v>
              </c:pt>
              <c:pt idx="69">
                <c:v>-12.753976701734047</c:v>
              </c:pt>
              <c:pt idx="70">
                <c:v>-19.549436517876639</c:v>
              </c:pt>
              <c:pt idx="71">
                <c:v>-26.008479262243753</c:v>
              </c:pt>
              <c:pt idx="72">
                <c:v>-29.405437441286907</c:v>
              </c:pt>
              <c:pt idx="73">
                <c:v>-32.236104260933473</c:v>
              </c:pt>
              <c:pt idx="74">
                <c:v>-31.01276470349103</c:v>
              </c:pt>
              <c:pt idx="75">
                <c:v>-31.808486957086313</c:v>
              </c:pt>
              <c:pt idx="76">
                <c:v>-29.929060313477024</c:v>
              </c:pt>
              <c:pt idx="77">
                <c:v>-29.623338976361147</c:v>
              </c:pt>
              <c:pt idx="78">
                <c:v>-26.29982695618688</c:v>
              </c:pt>
              <c:pt idx="79">
                <c:v>-24.034481615567032</c:v>
              </c:pt>
              <c:pt idx="80">
                <c:v>-20.285829452369235</c:v>
              </c:pt>
              <c:pt idx="81">
                <c:v>-17.95334070244899</c:v>
              </c:pt>
              <c:pt idx="82">
                <c:v>-16.070945231647766</c:v>
              </c:pt>
              <c:pt idx="83">
                <c:v>-16.517612454352914</c:v>
              </c:pt>
              <c:pt idx="84">
                <c:v>-15.710972461459868</c:v>
              </c:pt>
              <c:pt idx="85">
                <c:v>-14.96764500713793</c:v>
              </c:pt>
              <c:pt idx="86">
                <c:v>-13.643227693058703</c:v>
              </c:pt>
              <c:pt idx="87">
                <c:v>-12.89430836167479</c:v>
              </c:pt>
              <c:pt idx="88">
                <c:v>-12.944757978922569</c:v>
              </c:pt>
              <c:pt idx="89">
                <c:v>-13.346218335935781</c:v>
              </c:pt>
              <c:pt idx="90">
                <c:v>-12.828475289174277</c:v>
              </c:pt>
              <c:pt idx="91">
                <c:v>-12.052100521911704</c:v>
              </c:pt>
              <c:pt idx="92">
                <c:v>-10.026178351822088</c:v>
              </c:pt>
              <c:pt idx="93">
                <c:v>-10.448232690569046</c:v>
              </c:pt>
              <c:pt idx="94">
                <c:v>-9.9461495853774693</c:v>
              </c:pt>
              <c:pt idx="95">
                <c:v>-11.230600939572723</c:v>
              </c:pt>
              <c:pt idx="96">
                <c:v>-10.05835198279804</c:v>
              </c:pt>
              <c:pt idx="97">
                <c:v>-9.4007180584777874</c:v>
              </c:pt>
              <c:pt idx="98">
                <c:v>-9.8036297276035018</c:v>
              </c:pt>
              <c:pt idx="99">
                <c:v>-10.856893252739541</c:v>
              </c:pt>
              <c:pt idx="100">
                <c:v>-13.301137522503744</c:v>
              </c:pt>
              <c:pt idx="101">
                <c:v>-14.735182618939053</c:v>
              </c:pt>
              <c:pt idx="102">
                <c:v>-14.188812792357391</c:v>
              </c:pt>
              <c:pt idx="103">
                <c:v>-15.496472674641412</c:v>
              </c:pt>
              <c:pt idx="104">
                <c:v>-17.220338025659021</c:v>
              </c:pt>
              <c:pt idx="105">
                <c:v>-19.916307456981556</c:v>
              </c:pt>
              <c:pt idx="106">
                <c:v>-20.465780797698891</c:v>
              </c:pt>
              <c:pt idx="107">
                <c:v>-20.857401694954998</c:v>
              </c:pt>
              <c:pt idx="108">
                <c:v>-21.591697079311217</c:v>
              </c:pt>
              <c:pt idx="109">
                <c:v>-21.752352374616802</c:v>
              </c:pt>
              <c:pt idx="110">
                <c:v>-20.392975550616601</c:v>
              </c:pt>
              <c:pt idx="111">
                <c:v>-19.891728007880015</c:v>
              </c:pt>
              <c:pt idx="112">
                <c:v>-20.238886276986264</c:v>
              </c:pt>
              <c:pt idx="113">
                <c:v>-20.282619000408626</c:v>
              </c:pt>
              <c:pt idx="114">
                <c:v>-20.724723330187199</c:v>
              </c:pt>
              <c:pt idx="115">
                <c:v>-19.372132996960612</c:v>
              </c:pt>
              <c:pt idx="116">
                <c:v>-19.725803754850464</c:v>
              </c:pt>
              <c:pt idx="117">
                <c:v>-20.262267634491018</c:v>
              </c:pt>
              <c:pt idx="118">
                <c:v>-21.414514501200504</c:v>
              </c:pt>
              <c:pt idx="119">
                <c:v>-20.628710908725047</c:v>
              </c:pt>
              <c:pt idx="120">
                <c:v>-19.49127215247233</c:v>
              </c:pt>
              <c:pt idx="121">
                <c:v>-18.215746954481663</c:v>
              </c:pt>
              <c:pt idx="122">
                <c:v>-17.550215189696761</c:v>
              </c:pt>
              <c:pt idx="123">
                <c:v>-17.285650031543149</c:v>
              </c:pt>
              <c:pt idx="124">
                <c:v>-16.610770576830227</c:v>
              </c:pt>
              <c:pt idx="125">
                <c:v>-16.800172738583786</c:v>
              </c:pt>
              <c:pt idx="126">
                <c:v>-16.067052919429621</c:v>
              </c:pt>
              <c:pt idx="127">
                <c:v>-15.280555254505241</c:v>
              </c:pt>
              <c:pt idx="128">
                <c:v>-13.669437473139576</c:v>
              </c:pt>
              <c:pt idx="129">
                <c:v>-12.939139906817674</c:v>
              </c:pt>
              <c:pt idx="130">
                <c:v>-11.875322434660704</c:v>
              </c:pt>
              <c:pt idx="131">
                <c:v>-10.629082430303578</c:v>
              </c:pt>
            </c:numLit>
          </c:val>
        </c:ser>
        <c:ser>
          <c:idx val="2"/>
          <c:order val="2"/>
          <c:tx>
            <c:v>comercio</c:v>
          </c:tx>
          <c:spPr>
            <a:ln w="38100">
              <a:solidFill>
                <a:schemeClr val="accent2"/>
              </a:solidFill>
              <a:prstDash val="solid"/>
            </a:ln>
          </c:spPr>
          <c:marker>
            <c:symbol val="none"/>
          </c:marker>
          <c:dLbls>
            <c:dLbl>
              <c:idx val="21"/>
              <c:layout>
                <c:manualLayout>
                  <c:x val="0.1725522562691712"/>
                  <c:y val="0.10779420353872059"/>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dLbl>
            <c:delete val="1"/>
            <c:txPr>
              <a:bodyPr/>
              <a:lstStyle/>
              <a:p>
                <a:pPr>
                  <a:defRPr baseline="0">
                    <a:solidFill>
                      <a:schemeClr val="accent2"/>
                    </a:solidFill>
                  </a:defRPr>
                </a:pPr>
                <a:endParaRPr lang="pt-PT"/>
              </a:p>
            </c:txPr>
          </c:dLbls>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c:formatCode>
              <c:ptCount val="132"/>
              <c:pt idx="0">
                <c:v>-12.632850003310081</c:v>
              </c:pt>
              <c:pt idx="1">
                <c:v>-11.268803591814148</c:v>
              </c:pt>
              <c:pt idx="2">
                <c:v>-11.796879153789002</c:v>
              </c:pt>
              <c:pt idx="3">
                <c:v>-11.72439986735192</c:v>
              </c:pt>
              <c:pt idx="4">
                <c:v>-13.183912949608581</c:v>
              </c:pt>
              <c:pt idx="5">
                <c:v>-12.97062249429522</c:v>
              </c:pt>
              <c:pt idx="6">
                <c:v>-12.708881384148285</c:v>
              </c:pt>
              <c:pt idx="7">
                <c:v>-9.9286370125384096</c:v>
              </c:pt>
              <c:pt idx="8">
                <c:v>-7.5801064195265893</c:v>
              </c:pt>
              <c:pt idx="9">
                <c:v>-5.5281852066921804</c:v>
              </c:pt>
              <c:pt idx="10">
                <c:v>-4.7604718073269021</c:v>
              </c:pt>
              <c:pt idx="11">
                <c:v>-4.2781351123933904</c:v>
              </c:pt>
              <c:pt idx="12">
                <c:v>-4.0427449169261802</c:v>
              </c:pt>
              <c:pt idx="13">
                <c:v>-5.3771829512727871</c:v>
              </c:pt>
              <c:pt idx="14">
                <c:v>-7.2717818238354326</c:v>
              </c:pt>
              <c:pt idx="15">
                <c:v>-7.8661744237328319</c:v>
              </c:pt>
              <c:pt idx="16">
                <c:v>-4.9862313870998607</c:v>
              </c:pt>
              <c:pt idx="17">
                <c:v>-2.6173587072114404</c:v>
              </c:pt>
              <c:pt idx="18">
                <c:v>-0.64759903717866496</c:v>
              </c:pt>
              <c:pt idx="19">
                <c:v>-1.5815034420157439</c:v>
              </c:pt>
              <c:pt idx="20">
                <c:v>-1.4281352908876765</c:v>
              </c:pt>
              <c:pt idx="21">
                <c:v>-2.7803389503562279</c:v>
              </c:pt>
              <c:pt idx="22">
                <c:v>-3.5571565978803399</c:v>
              </c:pt>
              <c:pt idx="23">
                <c:v>-4.0819145074677161</c:v>
              </c:pt>
              <c:pt idx="24">
                <c:v>-4.4396749912201878</c:v>
              </c:pt>
              <c:pt idx="25">
                <c:v>-4.8886343143119406</c:v>
              </c:pt>
              <c:pt idx="26">
                <c:v>-4.8136918691443213</c:v>
              </c:pt>
              <c:pt idx="27">
                <c:v>-5.2137621695601677</c:v>
              </c:pt>
              <c:pt idx="28">
                <c:v>-5.1243034120289117</c:v>
              </c:pt>
              <c:pt idx="29">
                <c:v>-6.5276908856276536</c:v>
              </c:pt>
              <c:pt idx="30">
                <c:v>-8.0830098967744721</c:v>
              </c:pt>
              <c:pt idx="31">
                <c:v>-10.006374493970418</c:v>
              </c:pt>
              <c:pt idx="32">
                <c:v>-10.71962393954322</c:v>
              </c:pt>
              <c:pt idx="33">
                <c:v>-11.236081878678794</c:v>
              </c:pt>
              <c:pt idx="34">
                <c:v>-11.035790989541272</c:v>
              </c:pt>
              <c:pt idx="35">
                <c:v>-8.6297060294492223</c:v>
              </c:pt>
              <c:pt idx="36">
                <c:v>-6.4739569487893505</c:v>
              </c:pt>
              <c:pt idx="37">
                <c:v>-4.9436666574615771</c:v>
              </c:pt>
              <c:pt idx="38">
                <c:v>-7.4666076042982317</c:v>
              </c:pt>
              <c:pt idx="39">
                <c:v>-7.3820068473537992</c:v>
              </c:pt>
              <c:pt idx="40">
                <c:v>-9.2480234992798636</c:v>
              </c:pt>
              <c:pt idx="41">
                <c:v>-7.436080181460782</c:v>
              </c:pt>
              <c:pt idx="42">
                <c:v>-7.6471835397752042</c:v>
              </c:pt>
              <c:pt idx="43">
                <c:v>-6.758887928029746</c:v>
              </c:pt>
              <c:pt idx="44">
                <c:v>-6.3231037888186279</c:v>
              </c:pt>
              <c:pt idx="45">
                <c:v>-4.2140156528021055</c:v>
              </c:pt>
              <c:pt idx="46">
                <c:v>-2.7519970264827793</c:v>
              </c:pt>
              <c:pt idx="47">
                <c:v>-2.8689887231811553</c:v>
              </c:pt>
              <c:pt idx="48">
                <c:v>-4.1414430470363559</c:v>
              </c:pt>
              <c:pt idx="49">
                <c:v>-3.5293286133740991</c:v>
              </c:pt>
              <c:pt idx="50">
                <c:v>-3.5010634424392038</c:v>
              </c:pt>
              <c:pt idx="51">
                <c:v>-3.413649733824879</c:v>
              </c:pt>
              <c:pt idx="52">
                <c:v>-3.4513017489912863</c:v>
              </c:pt>
              <c:pt idx="53">
                <c:v>-2.7620868959946576</c:v>
              </c:pt>
              <c:pt idx="54">
                <c:v>-3.0491082803727854</c:v>
              </c:pt>
              <c:pt idx="55">
                <c:v>-3.4680567896978953</c:v>
              </c:pt>
              <c:pt idx="56">
                <c:v>-4.2131489175648484</c:v>
              </c:pt>
              <c:pt idx="57">
                <c:v>-3.8604686950495513</c:v>
              </c:pt>
              <c:pt idx="58">
                <c:v>-3.3522725461912835</c:v>
              </c:pt>
              <c:pt idx="59">
                <c:v>-2.3734772721851272</c:v>
              </c:pt>
              <c:pt idx="60">
                <c:v>-1.9548474486154699</c:v>
              </c:pt>
              <c:pt idx="61">
                <c:v>-1.9600856719876119</c:v>
              </c:pt>
              <c:pt idx="62">
                <c:v>-1.8514503363980521</c:v>
              </c:pt>
              <c:pt idx="63">
                <c:v>-2.8330590997512459</c:v>
              </c:pt>
              <c:pt idx="64">
                <c:v>-4.2411656554467418</c:v>
              </c:pt>
              <c:pt idx="65">
                <c:v>-7.4990327848154488</c:v>
              </c:pt>
              <c:pt idx="66">
                <c:v>-9.8543637549278529</c:v>
              </c:pt>
              <c:pt idx="67">
                <c:v>-11.218390225139025</c:v>
              </c:pt>
              <c:pt idx="68">
                <c:v>-11.470879633882582</c:v>
              </c:pt>
              <c:pt idx="69">
                <c:v>-12.539746462239568</c:v>
              </c:pt>
              <c:pt idx="70">
                <c:v>-14.694265700085161</c:v>
              </c:pt>
              <c:pt idx="71">
                <c:v>-17.248989952883896</c:v>
              </c:pt>
              <c:pt idx="72">
                <c:v>-17.959355726150324</c:v>
              </c:pt>
              <c:pt idx="73">
                <c:v>-19.789152366549072</c:v>
              </c:pt>
              <c:pt idx="74">
                <c:v>-20.244335129459287</c:v>
              </c:pt>
              <c:pt idx="75">
                <c:v>-21.362579921897549</c:v>
              </c:pt>
              <c:pt idx="76">
                <c:v>-20.013382716877743</c:v>
              </c:pt>
              <c:pt idx="77">
                <c:v>-17.848854781711221</c:v>
              </c:pt>
              <c:pt idx="78">
                <c:v>-14.889640028202706</c:v>
              </c:pt>
              <c:pt idx="79">
                <c:v>-12.419535333963774</c:v>
              </c:pt>
              <c:pt idx="80">
                <c:v>-9.8728270010154446</c:v>
              </c:pt>
              <c:pt idx="81">
                <c:v>-7.6756518636855295</c:v>
              </c:pt>
              <c:pt idx="82">
                <c:v>-6.3725642684496915</c:v>
              </c:pt>
              <c:pt idx="83">
                <c:v>-5.7510670724350978</c:v>
              </c:pt>
              <c:pt idx="84">
                <c:v>-5.7893878783707882</c:v>
              </c:pt>
              <c:pt idx="85">
                <c:v>-4.4276447935425329</c:v>
              </c:pt>
              <c:pt idx="86">
                <c:v>-3.8660678297260977</c:v>
              </c:pt>
              <c:pt idx="87">
                <c:v>-2.524156625431202</c:v>
              </c:pt>
              <c:pt idx="88">
                <c:v>-2.5122799627735644</c:v>
              </c:pt>
              <c:pt idx="89">
                <c:v>-2.5808428224972637</c:v>
              </c:pt>
              <c:pt idx="90">
                <c:v>-3.6294232368313657</c:v>
              </c:pt>
              <c:pt idx="91">
                <c:v>-4.2935515991597404</c:v>
              </c:pt>
              <c:pt idx="92">
                <c:v>-5.6442613806171762</c:v>
              </c:pt>
              <c:pt idx="93">
                <c:v>-6.8508586002231171</c:v>
              </c:pt>
              <c:pt idx="94">
                <c:v>-7.4515792443930247</c:v>
              </c:pt>
              <c:pt idx="95">
                <c:v>-7.7545925939498419</c:v>
              </c:pt>
              <c:pt idx="96">
                <c:v>-6.9570853815855953</c:v>
              </c:pt>
              <c:pt idx="97">
                <c:v>-7.2750391960083718</c:v>
              </c:pt>
              <c:pt idx="98">
                <c:v>-8.3376229869519438</c:v>
              </c:pt>
              <c:pt idx="99">
                <c:v>-11.84844188747771</c:v>
              </c:pt>
              <c:pt idx="100">
                <c:v>-14.858257945152959</c:v>
              </c:pt>
              <c:pt idx="101">
                <c:v>-16.731462578549529</c:v>
              </c:pt>
              <c:pt idx="102">
                <c:v>-18.314684133660151</c:v>
              </c:pt>
              <c:pt idx="103">
                <c:v>-18.802002780290888</c:v>
              </c:pt>
              <c:pt idx="104">
                <c:v>-19.533991092070611</c:v>
              </c:pt>
              <c:pt idx="105">
                <c:v>-19.317055157493133</c:v>
              </c:pt>
              <c:pt idx="106">
                <c:v>-20.854486615023326</c:v>
              </c:pt>
              <c:pt idx="107">
                <c:v>-21.947690729769029</c:v>
              </c:pt>
              <c:pt idx="108">
                <c:v>-21.974920804951093</c:v>
              </c:pt>
              <c:pt idx="109">
                <c:v>-20.913871330600941</c:v>
              </c:pt>
              <c:pt idx="110">
                <c:v>-19.913080377963556</c:v>
              </c:pt>
              <c:pt idx="111">
                <c:v>-19.392640680388816</c:v>
              </c:pt>
              <c:pt idx="112">
                <c:v>-20.096615928016835</c:v>
              </c:pt>
              <c:pt idx="113">
                <c:v>-20.173576874670136</c:v>
              </c:pt>
              <c:pt idx="114">
                <c:v>-20.496683831305383</c:v>
              </c:pt>
              <c:pt idx="115">
                <c:v>-20.135446634850528</c:v>
              </c:pt>
              <c:pt idx="116">
                <c:v>-20.889236661557494</c:v>
              </c:pt>
              <c:pt idx="117">
                <c:v>-21.341332015809346</c:v>
              </c:pt>
              <c:pt idx="118">
                <c:v>-20.165981633050947</c:v>
              </c:pt>
              <c:pt idx="119">
                <c:v>-19.246874730713696</c:v>
              </c:pt>
              <c:pt idx="120">
                <c:v>-18.574111964110028</c:v>
              </c:pt>
              <c:pt idx="121">
                <c:v>-18.092372666255027</c:v>
              </c:pt>
              <c:pt idx="122">
                <c:v>-16.775963364091744</c:v>
              </c:pt>
              <c:pt idx="123">
                <c:v>-15.42023771747475</c:v>
              </c:pt>
              <c:pt idx="124">
                <c:v>-14.536196968876796</c:v>
              </c:pt>
              <c:pt idx="125">
                <c:v>-14.052573520163484</c:v>
              </c:pt>
              <c:pt idx="126">
                <c:v>-12.9740016638151</c:v>
              </c:pt>
              <c:pt idx="127">
                <c:v>-12.157067282391523</c:v>
              </c:pt>
              <c:pt idx="128">
                <c:v>-10.105745267960659</c:v>
              </c:pt>
              <c:pt idx="129">
                <c:v>-8.258902960764317</c:v>
              </c:pt>
              <c:pt idx="130">
                <c:v>-5.5551859328646946</c:v>
              </c:pt>
              <c:pt idx="131">
                <c:v>-3.4526535867420605</c:v>
              </c:pt>
            </c:numLit>
          </c:val>
        </c:ser>
        <c:ser>
          <c:idx val="3"/>
          <c:order val="3"/>
          <c:tx>
            <c:v>servicos</c:v>
          </c:tx>
          <c:spPr>
            <a:ln w="25400">
              <a:solidFill>
                <a:srgbClr val="333333"/>
              </a:solidFill>
              <a:prstDash val="solid"/>
            </a:ln>
          </c:spPr>
          <c:marker>
            <c:symbol val="none"/>
          </c:marker>
          <c:dLbls>
            <c:dLbl>
              <c:idx val="20"/>
              <c:layout>
                <c:manualLayout>
                  <c:x val="-0.10475666445309367"/>
                  <c:y val="-8.3758643072850192E-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dLbl>
            <c:delete val="1"/>
          </c:dLbls>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c:formatCode>
              <c:ptCount val="132"/>
              <c:pt idx="0">
                <c:v>-6.7959428849791319</c:v>
              </c:pt>
              <c:pt idx="1">
                <c:v>-5.8010804428936424</c:v>
              </c:pt>
              <c:pt idx="2">
                <c:v>-10.172872208358482</c:v>
              </c:pt>
              <c:pt idx="3">
                <c:v>-13.451649584144455</c:v>
              </c:pt>
              <c:pt idx="4">
                <c:v>-17.070328078077619</c:v>
              </c:pt>
              <c:pt idx="5">
                <c:v>-15.922827999951744</c:v>
              </c:pt>
              <c:pt idx="6">
                <c:v>-14.928015867250048</c:v>
              </c:pt>
              <c:pt idx="7">
                <c:v>-11.258795536075375</c:v>
              </c:pt>
              <c:pt idx="8">
                <c:v>-13.29906364676625</c:v>
              </c:pt>
              <c:pt idx="9">
                <c:v>-10.839764215571554</c:v>
              </c:pt>
              <c:pt idx="10">
                <c:v>-10.118893840611886</c:v>
              </c:pt>
              <c:pt idx="11">
                <c:v>-5.9601639551980137</c:v>
              </c:pt>
              <c:pt idx="12">
                <c:v>-6.8146198419939807</c:v>
              </c:pt>
              <c:pt idx="13">
                <c:v>-6.2090180107570294</c:v>
              </c:pt>
              <c:pt idx="14">
                <c:v>-3.1703579487657092</c:v>
              </c:pt>
              <c:pt idx="15">
                <c:v>2.5820543889010992</c:v>
              </c:pt>
              <c:pt idx="16">
                <c:v>5.6093192929604792</c:v>
              </c:pt>
              <c:pt idx="17">
                <c:v>5.1057149614569219</c:v>
              </c:pt>
              <c:pt idx="18">
                <c:v>1.9781349632327205</c:v>
              </c:pt>
              <c:pt idx="19">
                <c:v>1.8136020667743857</c:v>
              </c:pt>
              <c:pt idx="20">
                <c:v>0.39852812077171507</c:v>
              </c:pt>
              <c:pt idx="21">
                <c:v>-1.0198305172429218</c:v>
              </c:pt>
              <c:pt idx="22">
                <c:v>-2.2206540974228681</c:v>
              </c:pt>
              <c:pt idx="23">
                <c:v>-2.8877930604294426</c:v>
              </c:pt>
              <c:pt idx="24">
                <c:v>-3.7991532722120676</c:v>
              </c:pt>
              <c:pt idx="25">
                <c:v>-4.3742019489450845</c:v>
              </c:pt>
              <c:pt idx="26">
                <c:v>-4.9346435608573289</c:v>
              </c:pt>
              <c:pt idx="27">
                <c:v>-5.612624427139</c:v>
              </c:pt>
              <c:pt idx="28">
                <c:v>-6.7431057436860664</c:v>
              </c:pt>
              <c:pt idx="29">
                <c:v>-6.7593230255898815</c:v>
              </c:pt>
              <c:pt idx="30">
                <c:v>-7.2355203678833506</c:v>
              </c:pt>
              <c:pt idx="31">
                <c:v>-6.8277328522200937</c:v>
              </c:pt>
              <c:pt idx="32">
                <c:v>-6.7652410738479318</c:v>
              </c:pt>
              <c:pt idx="33">
                <c:v>-6.0763461689267713</c:v>
              </c:pt>
              <c:pt idx="34">
                <c:v>-8.1457331465052878</c:v>
              </c:pt>
              <c:pt idx="35">
                <c:v>-5.8251940440632097</c:v>
              </c:pt>
              <c:pt idx="36">
                <c:v>-5.8902222374660145</c:v>
              </c:pt>
              <c:pt idx="37">
                <c:v>-4.3840193655122475</c:v>
              </c:pt>
              <c:pt idx="38">
                <c:v>-6.5451003546482545</c:v>
              </c:pt>
              <c:pt idx="39">
                <c:v>-5.3651132878310266</c:v>
              </c:pt>
              <c:pt idx="40">
                <c:v>-4.9525685269944297</c:v>
              </c:pt>
              <c:pt idx="41">
                <c:v>2.1296878631941687</c:v>
              </c:pt>
              <c:pt idx="42">
                <c:v>3.5280898110454615</c:v>
              </c:pt>
              <c:pt idx="43">
                <c:v>2.3434704404488667</c:v>
              </c:pt>
              <c:pt idx="44">
                <c:v>-2.6474462870255557</c:v>
              </c:pt>
              <c:pt idx="45">
                <c:v>-1.0945493468404071</c:v>
              </c:pt>
              <c:pt idx="46">
                <c:v>1.0615669014321096</c:v>
              </c:pt>
              <c:pt idx="47">
                <c:v>1.5272400753509556</c:v>
              </c:pt>
              <c:pt idx="48">
                <c:v>-0.41248713606411552</c:v>
              </c:pt>
              <c:pt idx="49">
                <c:v>0.20396354180525472</c:v>
              </c:pt>
              <c:pt idx="50">
                <c:v>0.71101275584345236</c:v>
              </c:pt>
              <c:pt idx="51">
                <c:v>3.1487276797061523</c:v>
              </c:pt>
              <c:pt idx="52">
                <c:v>3.8989672065164442</c:v>
              </c:pt>
              <c:pt idx="53">
                <c:v>3.9511157590655532</c:v>
              </c:pt>
              <c:pt idx="54">
                <c:v>2.731927168913058</c:v>
              </c:pt>
              <c:pt idx="55">
                <c:v>3.0267418013845302</c:v>
              </c:pt>
              <c:pt idx="56">
                <c:v>3.8366094920724043</c:v>
              </c:pt>
              <c:pt idx="57">
                <c:v>4.1355508793216851</c:v>
              </c:pt>
              <c:pt idx="58">
                <c:v>5.4366306951377883</c:v>
              </c:pt>
              <c:pt idx="59">
                <c:v>5.2813561336214336</c:v>
              </c:pt>
              <c:pt idx="60">
                <c:v>6.2990249860278595</c:v>
              </c:pt>
              <c:pt idx="61">
                <c:v>5.1629928001151519</c:v>
              </c:pt>
              <c:pt idx="62">
                <c:v>5.2432565586918072</c:v>
              </c:pt>
              <c:pt idx="63">
                <c:v>6.0355174074747069</c:v>
              </c:pt>
              <c:pt idx="64">
                <c:v>5.6808025936547963</c:v>
              </c:pt>
              <c:pt idx="65">
                <c:v>4.0617997006678905</c:v>
              </c:pt>
              <c:pt idx="66">
                <c:v>0.63856955215464883</c:v>
              </c:pt>
              <c:pt idx="67">
                <c:v>-2.6807330974669701</c:v>
              </c:pt>
              <c:pt idx="68">
                <c:v>-5.5644112642634687</c:v>
              </c:pt>
              <c:pt idx="69">
                <c:v>-8.915230792422669</c:v>
              </c:pt>
              <c:pt idx="70">
                <c:v>-10.178906788529439</c:v>
              </c:pt>
              <c:pt idx="71">
                <c:v>-10.042739455544186</c:v>
              </c:pt>
              <c:pt idx="72">
                <c:v>-12.731955196132864</c:v>
              </c:pt>
              <c:pt idx="73">
                <c:v>-18.634548291907443</c:v>
              </c:pt>
              <c:pt idx="74">
                <c:v>-23.911500973888447</c:v>
              </c:pt>
              <c:pt idx="75">
                <c:v>-25.642319074982101</c:v>
              </c:pt>
              <c:pt idx="76">
                <c:v>-24.550859261668837</c:v>
              </c:pt>
              <c:pt idx="77">
                <c:v>-23.140215884526352</c:v>
              </c:pt>
              <c:pt idx="78">
                <c:v>-20.152452810531045</c:v>
              </c:pt>
              <c:pt idx="79">
                <c:v>-15.066215297432299</c:v>
              </c:pt>
              <c:pt idx="80">
                <c:v>-12.451696842384228</c:v>
              </c:pt>
              <c:pt idx="81">
                <c:v>-10.059629262490796</c:v>
              </c:pt>
              <c:pt idx="82">
                <c:v>-10.1427653565105</c:v>
              </c:pt>
              <c:pt idx="83">
                <c:v>-8.8979017227841819</c:v>
              </c:pt>
              <c:pt idx="84">
                <c:v>-7.6554936200614385</c:v>
              </c:pt>
              <c:pt idx="85">
                <c:v>-7.9423654999378401</c:v>
              </c:pt>
              <c:pt idx="86">
                <c:v>-7.2128785799214272</c:v>
              </c:pt>
              <c:pt idx="87">
                <c:v>-7.9828921993511619</c:v>
              </c:pt>
              <c:pt idx="88">
                <c:v>-7.6132192972710229</c:v>
              </c:pt>
              <c:pt idx="89">
                <c:v>-8.9801935253652676</c:v>
              </c:pt>
              <c:pt idx="90">
                <c:v>-8.8326342521095427</c:v>
              </c:pt>
              <c:pt idx="91">
                <c:v>-10.287548645468689</c:v>
              </c:pt>
              <c:pt idx="92">
                <c:v>-9.7966071595572757</c:v>
              </c:pt>
              <c:pt idx="93">
                <c:v>-10.333991764649651</c:v>
              </c:pt>
              <c:pt idx="94">
                <c:v>-8.9531093521969147</c:v>
              </c:pt>
              <c:pt idx="95">
                <c:v>-9.454203642408137</c:v>
              </c:pt>
              <c:pt idx="96">
                <c:v>-10.908476630562021</c:v>
              </c:pt>
              <c:pt idx="97">
                <c:v>-10.929305985021232</c:v>
              </c:pt>
              <c:pt idx="98">
                <c:v>-11.913076740386828</c:v>
              </c:pt>
              <c:pt idx="99">
                <c:v>-12.363830326320421</c:v>
              </c:pt>
              <c:pt idx="100">
                <c:v>-14.604683032709582</c:v>
              </c:pt>
              <c:pt idx="101">
                <c:v>-14.969021385937966</c:v>
              </c:pt>
              <c:pt idx="102">
                <c:v>-17.277045136950836</c:v>
              </c:pt>
              <c:pt idx="103">
                <c:v>-19.562470995505155</c:v>
              </c:pt>
              <c:pt idx="104">
                <c:v>-22.809756853866421</c:v>
              </c:pt>
              <c:pt idx="105">
                <c:v>-23.608387165698602</c:v>
              </c:pt>
              <c:pt idx="106">
                <c:v>-25.707386465516091</c:v>
              </c:pt>
              <c:pt idx="107">
                <c:v>-27.212180242294377</c:v>
              </c:pt>
              <c:pt idx="108">
                <c:v>-29.021450408735326</c:v>
              </c:pt>
              <c:pt idx="109">
                <c:v>-28.897673135932532</c:v>
              </c:pt>
              <c:pt idx="110">
                <c:v>-29.536581612898161</c:v>
              </c:pt>
              <c:pt idx="111">
                <c:v>-29.734973093235684</c:v>
              </c:pt>
              <c:pt idx="112">
                <c:v>-29.706650426008721</c:v>
              </c:pt>
              <c:pt idx="113">
                <c:v>-30.74091980133424</c:v>
              </c:pt>
              <c:pt idx="114">
                <c:v>-31.689980420475674</c:v>
              </c:pt>
              <c:pt idx="115">
                <c:v>-31.202891700866985</c:v>
              </c:pt>
              <c:pt idx="116">
                <c:v>-31.162945561183729</c:v>
              </c:pt>
              <c:pt idx="117">
                <c:v>-32.833258316725235</c:v>
              </c:pt>
              <c:pt idx="118">
                <c:v>-34.935541467858407</c:v>
              </c:pt>
              <c:pt idx="119">
                <c:v>-34.300790236327451</c:v>
              </c:pt>
              <c:pt idx="120">
                <c:v>-32.087514610222854</c:v>
              </c:pt>
              <c:pt idx="121">
                <c:v>-31.046571135233364</c:v>
              </c:pt>
              <c:pt idx="122">
                <c:v>-30.055315257700787</c:v>
              </c:pt>
              <c:pt idx="123">
                <c:v>-29.392469170436254</c:v>
              </c:pt>
              <c:pt idx="124">
                <c:v>-28.440026641706421</c:v>
              </c:pt>
              <c:pt idx="125">
                <c:v>-27.133179033552455</c:v>
              </c:pt>
              <c:pt idx="126">
                <c:v>-25.056293732099657</c:v>
              </c:pt>
              <c:pt idx="127">
                <c:v>-22.122743746748256</c:v>
              </c:pt>
              <c:pt idx="128">
                <c:v>-20.277518749360187</c:v>
              </c:pt>
              <c:pt idx="129">
                <c:v>-17.159966983956881</c:v>
              </c:pt>
              <c:pt idx="130">
                <c:v>-15.021437048596539</c:v>
              </c:pt>
              <c:pt idx="131">
                <c:v>-11.382985530505191</c:v>
              </c:pt>
            </c:numLit>
          </c:val>
        </c:ser>
        <c:marker val="1"/>
        <c:axId val="103367424"/>
        <c:axId val="103368960"/>
      </c:lineChart>
      <c:catAx>
        <c:axId val="103367424"/>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03368960"/>
        <c:crosses val="autoZero"/>
        <c:auto val="1"/>
        <c:lblAlgn val="ctr"/>
        <c:lblOffset val="100"/>
        <c:tickLblSkip val="6"/>
        <c:tickMarkSkip val="1"/>
      </c:catAx>
      <c:valAx>
        <c:axId val="103368960"/>
        <c:scaling>
          <c:orientation val="minMax"/>
          <c:max val="20"/>
          <c:min val="-8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03367424"/>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0698"/>
          <c:y val="4.5197740112994364E-2"/>
        </c:manualLayout>
      </c:layout>
      <c:spPr>
        <a:noFill/>
        <a:ln w="25400">
          <a:noFill/>
        </a:ln>
      </c:spPr>
    </c:title>
    <c:plotArea>
      <c:layout>
        <c:manualLayout>
          <c:layoutTarget val="inner"/>
          <c:xMode val="edge"/>
          <c:yMode val="edge"/>
          <c:x val="8.8495830152534566E-2"/>
          <c:y val="0.24858894216182001"/>
          <c:w val="0.8377605254439916"/>
          <c:h val="0.4689291408961252"/>
        </c:manualLayout>
      </c:layout>
      <c:lineChart>
        <c:grouping val="standard"/>
        <c:ser>
          <c:idx val="0"/>
          <c:order val="0"/>
          <c:tx>
            <c:v>final</c:v>
          </c:tx>
          <c:spPr>
            <a:ln w="25400">
              <a:solidFill>
                <a:schemeClr val="accent2"/>
              </a:solidFill>
              <a:prstDash val="solid"/>
            </a:ln>
          </c:spPr>
          <c:marker>
            <c:symbol val="none"/>
          </c:marker>
          <c:dLbls>
            <c:dLbl>
              <c:idx val="71"/>
              <c:layout>
                <c:manualLayout>
                  <c:x val="-0.3510098405840863"/>
                  <c:y val="-0.19857704227649794"/>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dLbl>
            <c:delete val="1"/>
            <c:txPr>
              <a:bodyPr/>
              <a:lstStyle/>
              <a:p>
                <a:pPr>
                  <a:defRPr baseline="0">
                    <a:solidFill>
                      <a:schemeClr val="tx2"/>
                    </a:solidFill>
                  </a:defRPr>
                </a:pPr>
                <a:endParaRPr lang="pt-PT"/>
              </a:p>
            </c:txPr>
          </c:dLbls>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0.000</c:formatCode>
              <c:ptCount val="132"/>
              <c:pt idx="0">
                <c:v>402.60199999999975</c:v>
              </c:pt>
              <c:pt idx="1">
                <c:v>412.49699999999962</c:v>
              </c:pt>
              <c:pt idx="2">
                <c:v>421.05799999999999</c:v>
              </c:pt>
              <c:pt idx="3">
                <c:v>423.59500000000003</c:v>
              </c:pt>
              <c:pt idx="4">
                <c:v>418.53799999999978</c:v>
              </c:pt>
              <c:pt idx="5">
                <c:v>414.14499999999998</c:v>
              </c:pt>
              <c:pt idx="6">
                <c:v>419.375</c:v>
              </c:pt>
              <c:pt idx="7">
                <c:v>420.89099999999979</c:v>
              </c:pt>
              <c:pt idx="8">
                <c:v>440.66800000000001</c:v>
              </c:pt>
              <c:pt idx="9">
                <c:v>447.91699999999958</c:v>
              </c:pt>
              <c:pt idx="10">
                <c:v>453.72699999999958</c:v>
              </c:pt>
              <c:pt idx="11">
                <c:v>452.54199999999975</c:v>
              </c:pt>
              <c:pt idx="12">
                <c:v>464.45</c:v>
              </c:pt>
              <c:pt idx="13">
                <c:v>467.54</c:v>
              </c:pt>
              <c:pt idx="14">
                <c:v>471.089</c:v>
              </c:pt>
              <c:pt idx="15">
                <c:v>462.05599999999993</c:v>
              </c:pt>
              <c:pt idx="16">
                <c:v>452.14000000000021</c:v>
              </c:pt>
              <c:pt idx="17">
                <c:v>444.67899999999975</c:v>
              </c:pt>
              <c:pt idx="18">
                <c:v>446.09099999999978</c:v>
              </c:pt>
              <c:pt idx="19">
                <c:v>449.76</c:v>
              </c:pt>
              <c:pt idx="20">
                <c:v>466.529</c:v>
              </c:pt>
              <c:pt idx="21">
                <c:v>467.80900000000008</c:v>
              </c:pt>
              <c:pt idx="22">
                <c:v>471.19</c:v>
              </c:pt>
              <c:pt idx="23">
                <c:v>468.85199999999975</c:v>
              </c:pt>
              <c:pt idx="24">
                <c:v>483.447</c:v>
              </c:pt>
              <c:pt idx="25">
                <c:v>487.62299999999999</c:v>
              </c:pt>
              <c:pt idx="26">
                <c:v>484.48699999999963</c:v>
              </c:pt>
              <c:pt idx="27">
                <c:v>478.608</c:v>
              </c:pt>
              <c:pt idx="28">
                <c:v>470.274</c:v>
              </c:pt>
              <c:pt idx="29">
                <c:v>463.67599999999999</c:v>
              </c:pt>
              <c:pt idx="30">
                <c:v>460.41199999999958</c:v>
              </c:pt>
              <c:pt idx="31">
                <c:v>464.88799999999975</c:v>
              </c:pt>
              <c:pt idx="32">
                <c:v>482.548</c:v>
              </c:pt>
              <c:pt idx="33">
                <c:v>484.72999999999979</c:v>
              </c:pt>
              <c:pt idx="34">
                <c:v>486.31099999999975</c:v>
              </c:pt>
              <c:pt idx="35">
                <c:v>479.37299999999999</c:v>
              </c:pt>
              <c:pt idx="36">
                <c:v>491.18400000000008</c:v>
              </c:pt>
              <c:pt idx="37">
                <c:v>487.93599999999958</c:v>
              </c:pt>
              <c:pt idx="38">
                <c:v>480.16399999999999</c:v>
              </c:pt>
              <c:pt idx="39">
                <c:v>469.25299999999999</c:v>
              </c:pt>
              <c:pt idx="40">
                <c:v>457.00900000000001</c:v>
              </c:pt>
              <c:pt idx="41">
                <c:v>442.49899999999963</c:v>
              </c:pt>
              <c:pt idx="42">
                <c:v>436.90099999999978</c:v>
              </c:pt>
              <c:pt idx="43">
                <c:v>436.79199999999958</c:v>
              </c:pt>
              <c:pt idx="44">
                <c:v>448.73599999999965</c:v>
              </c:pt>
              <c:pt idx="45">
                <c:v>453.02799999999979</c:v>
              </c:pt>
              <c:pt idx="46">
                <c:v>457.72799999999978</c:v>
              </c:pt>
              <c:pt idx="47">
                <c:v>452.65100000000001</c:v>
              </c:pt>
              <c:pt idx="48">
                <c:v>457.63400000000001</c:v>
              </c:pt>
              <c:pt idx="49">
                <c:v>450.83699999999965</c:v>
              </c:pt>
              <c:pt idx="50">
                <c:v>441.35599999999999</c:v>
              </c:pt>
              <c:pt idx="51">
                <c:v>420.685</c:v>
              </c:pt>
              <c:pt idx="52">
                <c:v>397.48200000000003</c:v>
              </c:pt>
              <c:pt idx="53">
                <c:v>388.61900000000026</c:v>
              </c:pt>
              <c:pt idx="54">
                <c:v>389.57100000000003</c:v>
              </c:pt>
              <c:pt idx="55">
                <c:v>392.03799999999978</c:v>
              </c:pt>
              <c:pt idx="56">
                <c:v>397.92799999999966</c:v>
              </c:pt>
              <c:pt idx="57">
                <c:v>398.79299999999978</c:v>
              </c:pt>
              <c:pt idx="58">
                <c:v>397.19200000000001</c:v>
              </c:pt>
              <c:pt idx="59">
                <c:v>390.28</c:v>
              </c:pt>
              <c:pt idx="60">
                <c:v>399.67399999999975</c:v>
              </c:pt>
              <c:pt idx="61">
                <c:v>398.57900000000001</c:v>
              </c:pt>
              <c:pt idx="62">
                <c:v>391.02599999999978</c:v>
              </c:pt>
              <c:pt idx="63">
                <c:v>386.34100000000001</c:v>
              </c:pt>
              <c:pt idx="64">
                <c:v>383.35700000000008</c:v>
              </c:pt>
              <c:pt idx="65">
                <c:v>382.49799999999965</c:v>
              </c:pt>
              <c:pt idx="66">
                <c:v>381.77599999999978</c:v>
              </c:pt>
              <c:pt idx="67">
                <c:v>389.94400000000002</c:v>
              </c:pt>
              <c:pt idx="68">
                <c:v>395.24299999999999</c:v>
              </c:pt>
              <c:pt idx="69">
                <c:v>400.81400000000002</c:v>
              </c:pt>
              <c:pt idx="70">
                <c:v>408.59799999999979</c:v>
              </c:pt>
              <c:pt idx="71">
                <c:v>416.005</c:v>
              </c:pt>
              <c:pt idx="72">
                <c:v>447.96599999999978</c:v>
              </c:pt>
              <c:pt idx="73">
                <c:v>469.29899999999958</c:v>
              </c:pt>
              <c:pt idx="74">
                <c:v>484.13099999999974</c:v>
              </c:pt>
              <c:pt idx="75">
                <c:v>491.63499999999999</c:v>
              </c:pt>
              <c:pt idx="76">
                <c:v>489.11500000000001</c:v>
              </c:pt>
              <c:pt idx="77">
                <c:v>489.82</c:v>
              </c:pt>
              <c:pt idx="78">
                <c:v>496.68299999999999</c:v>
              </c:pt>
              <c:pt idx="79">
                <c:v>501.66300000000001</c:v>
              </c:pt>
              <c:pt idx="80">
                <c:v>510.35599999999999</c:v>
              </c:pt>
              <c:pt idx="81">
                <c:v>517.5259999999995</c:v>
              </c:pt>
              <c:pt idx="82">
                <c:v>523.67999999999995</c:v>
              </c:pt>
              <c:pt idx="83">
                <c:v>524.67400000000043</c:v>
              </c:pt>
              <c:pt idx="84">
                <c:v>560.31199999999956</c:v>
              </c:pt>
              <c:pt idx="85">
                <c:v>561.3149999999996</c:v>
              </c:pt>
              <c:pt idx="86">
                <c:v>571.75400000000002</c:v>
              </c:pt>
              <c:pt idx="87">
                <c:v>570.76800000000003</c:v>
              </c:pt>
              <c:pt idx="88">
                <c:v>560.75099999999998</c:v>
              </c:pt>
              <c:pt idx="89">
                <c:v>551.86799999999937</c:v>
              </c:pt>
              <c:pt idx="90">
                <c:v>548.06699999999955</c:v>
              </c:pt>
              <c:pt idx="91">
                <c:v>549.654</c:v>
              </c:pt>
              <c:pt idx="92">
                <c:v>555.8199999999996</c:v>
              </c:pt>
              <c:pt idx="93">
                <c:v>550.84599999999955</c:v>
              </c:pt>
              <c:pt idx="94">
                <c:v>546.92599999999959</c:v>
              </c:pt>
              <c:pt idx="95">
                <c:v>541.83999999999958</c:v>
              </c:pt>
              <c:pt idx="96">
                <c:v>557.24400000000003</c:v>
              </c:pt>
              <c:pt idx="97">
                <c:v>555.54699999999957</c:v>
              </c:pt>
              <c:pt idx="98">
                <c:v>551.86099999999942</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637.66199999999958</c:v>
              </c:pt>
              <c:pt idx="109">
                <c:v>648.01800000000003</c:v>
              </c:pt>
              <c:pt idx="110">
                <c:v>661.40300000000002</c:v>
              </c:pt>
              <c:pt idx="111">
                <c:v>655.89800000000002</c:v>
              </c:pt>
              <c:pt idx="112">
                <c:v>641.22199999999998</c:v>
              </c:pt>
              <c:pt idx="113">
                <c:v>645.95499999999959</c:v>
              </c:pt>
              <c:pt idx="114">
                <c:v>655.34199999999942</c:v>
              </c:pt>
              <c:pt idx="115">
                <c:v>673.42099999999959</c:v>
              </c:pt>
              <c:pt idx="116">
                <c:v>683.55699999999956</c:v>
              </c:pt>
              <c:pt idx="117">
                <c:v>695</c:v>
              </c:pt>
              <c:pt idx="118">
                <c:v>697.78900000000044</c:v>
              </c:pt>
              <c:pt idx="119">
                <c:v>710.65199999999959</c:v>
              </c:pt>
              <c:pt idx="120">
                <c:v>740.06199999999956</c:v>
              </c:pt>
              <c:pt idx="121">
                <c:v>739.61099999999999</c:v>
              </c:pt>
              <c:pt idx="122">
                <c:v>734.4479999999993</c:v>
              </c:pt>
              <c:pt idx="123">
                <c:v>728.51199999999949</c:v>
              </c:pt>
              <c:pt idx="124">
                <c:v>703.20500000000004</c:v>
              </c:pt>
              <c:pt idx="125">
                <c:v>689.93299999999942</c:v>
              </c:pt>
              <c:pt idx="126">
                <c:v>688.09900000000005</c:v>
              </c:pt>
              <c:pt idx="127">
                <c:v>695.0649999999996</c:v>
              </c:pt>
              <c:pt idx="128">
                <c:v>697.29600000000005</c:v>
              </c:pt>
              <c:pt idx="129">
                <c:v>694.904</c:v>
              </c:pt>
              <c:pt idx="130">
                <c:v>692.01900000000001</c:v>
              </c:pt>
              <c:pt idx="131">
                <c:v>690.53499999999997</c:v>
              </c:pt>
            </c:numLit>
          </c:val>
        </c:ser>
        <c:marker val="1"/>
        <c:axId val="114459776"/>
        <c:axId val="114461312"/>
      </c:lineChart>
      <c:lineChart>
        <c:grouping val="standard"/>
        <c:ser>
          <c:idx val="1"/>
          <c:order val="1"/>
          <c:tx>
            <c:v>longo VH%</c:v>
          </c:tx>
          <c:spPr>
            <a:ln w="25400">
              <a:solidFill>
                <a:srgbClr val="808080"/>
              </a:solidFill>
              <a:prstDash val="solid"/>
            </a:ln>
          </c:spPr>
          <c:marker>
            <c:symbol val="none"/>
          </c:marker>
          <c:dLbls>
            <c:dLbl>
              <c:idx val="37"/>
              <c:layout>
                <c:manualLayout>
                  <c:x val="0.26436534190622635"/>
                  <c:y val="-0.120297166244050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dLbl>
            <c:delete val="1"/>
          </c:dLbls>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c:formatCode>
              <c:ptCount val="132"/>
              <c:pt idx="0">
                <c:v>18.363751817939722</c:v>
              </c:pt>
              <c:pt idx="1">
                <c:v>25.219242230736469</c:v>
              </c:pt>
              <c:pt idx="2">
                <c:v>23.4470716207706</c:v>
              </c:pt>
              <c:pt idx="3">
                <c:v>12.864659375774774</c:v>
              </c:pt>
              <c:pt idx="4">
                <c:v>15.684421534936989</c:v>
              </c:pt>
              <c:pt idx="5">
                <c:v>10.681557846506291</c:v>
              </c:pt>
              <c:pt idx="6">
                <c:v>11.914483528188502</c:v>
              </c:pt>
              <c:pt idx="7">
                <c:v>5.8919506889050215</c:v>
              </c:pt>
              <c:pt idx="8">
                <c:v>8.1377097213017429</c:v>
              </c:pt>
              <c:pt idx="9">
                <c:v>-0.48061287175225126</c:v>
              </c:pt>
              <c:pt idx="10">
                <c:v>-2.0618117531789788</c:v>
              </c:pt>
              <c:pt idx="11">
                <c:v>3.9882779793469343</c:v>
              </c:pt>
              <c:pt idx="12">
                <c:v>-8.1008583690987059</c:v>
              </c:pt>
              <c:pt idx="13">
                <c:v>-3.5243988123569236</c:v>
              </c:pt>
              <c:pt idx="14">
                <c:v>8.6840579710144734</c:v>
              </c:pt>
              <c:pt idx="15">
                <c:v>-2.0038563862244008</c:v>
              </c:pt>
              <c:pt idx="16">
                <c:v>-3.7948362502166062</c:v>
              </c:pt>
              <c:pt idx="17">
                <c:v>3.783239902256732</c:v>
              </c:pt>
              <c:pt idx="18">
                <c:v>2.2660835278465216E-3</c:v>
              </c:pt>
              <c:pt idx="19">
                <c:v>18.007761228100215</c:v>
              </c:pt>
              <c:pt idx="20">
                <c:v>15.490936068640746</c:v>
              </c:pt>
              <c:pt idx="21">
                <c:v>-6.8681917211328987</c:v>
              </c:pt>
              <c:pt idx="22">
                <c:v>14.242839433679123</c:v>
              </c:pt>
              <c:pt idx="23">
                <c:v>5.6013312219866274</c:v>
              </c:pt>
              <c:pt idx="24">
                <c:v>6.2463514302393524</c:v>
              </c:pt>
              <c:pt idx="25">
                <c:v>3.4628576798383586</c:v>
              </c:pt>
              <c:pt idx="26">
                <c:v>0.46084915724344833</c:v>
              </c:pt>
              <c:pt idx="27">
                <c:v>9.559153175591522</c:v>
              </c:pt>
              <c:pt idx="28">
                <c:v>9.9397900370522763</c:v>
              </c:pt>
              <c:pt idx="29">
                <c:v>15.697626104540042</c:v>
              </c:pt>
              <c:pt idx="30">
                <c:v>-2.9798323136188651</c:v>
              </c:pt>
              <c:pt idx="31">
                <c:v>2.5146891699107767</c:v>
              </c:pt>
              <c:pt idx="32">
                <c:v>-3.9645854571352732</c:v>
              </c:pt>
              <c:pt idx="33">
                <c:v>2.9865294266721243</c:v>
              </c:pt>
              <c:pt idx="34">
                <c:v>0.91566723776890235</c:v>
              </c:pt>
              <c:pt idx="35">
                <c:v>7.426421999695032</c:v>
              </c:pt>
              <c:pt idx="36">
                <c:v>7.7578872740162872</c:v>
              </c:pt>
              <c:pt idx="37">
                <c:v>-0.95140781108082884</c:v>
              </c:pt>
              <c:pt idx="38">
                <c:v>10.151637429384548</c:v>
              </c:pt>
              <c:pt idx="39">
                <c:v>-12.392016004364832</c:v>
              </c:pt>
              <c:pt idx="40">
                <c:v>2.5932080417534698</c:v>
              </c:pt>
              <c:pt idx="41">
                <c:v>-7.6613675541092899E-2</c:v>
              </c:pt>
              <c:pt idx="42">
                <c:v>1.9595936003737213</c:v>
              </c:pt>
              <c:pt idx="43">
                <c:v>2.0331627237776262</c:v>
              </c:pt>
              <c:pt idx="44">
                <c:v>-5.1374145703068113</c:v>
              </c:pt>
              <c:pt idx="45">
                <c:v>8.8493062522478247</c:v>
              </c:pt>
              <c:pt idx="46">
                <c:v>2.6994397389221052</c:v>
              </c:pt>
              <c:pt idx="47">
                <c:v>-1.1994889751111857</c:v>
              </c:pt>
              <c:pt idx="48">
                <c:v>-5.9345033472046271</c:v>
              </c:pt>
              <c:pt idx="49">
                <c:v>-1.8133467825130138</c:v>
              </c:pt>
              <c:pt idx="50">
                <c:v>-10.340107199321324</c:v>
              </c:pt>
              <c:pt idx="51">
                <c:v>-1.4868827360718271</c:v>
              </c:pt>
              <c:pt idx="52">
                <c:v>-2.6759438804608178</c:v>
              </c:pt>
              <c:pt idx="53">
                <c:v>-5.7049070346942727</c:v>
              </c:pt>
              <c:pt idx="54">
                <c:v>2.8794612177578172</c:v>
              </c:pt>
              <c:pt idx="55">
                <c:v>-6.0750364086086144</c:v>
              </c:pt>
              <c:pt idx="56">
                <c:v>-13.236353603016685</c:v>
              </c:pt>
              <c:pt idx="57">
                <c:v>-3.3649833055091731</c:v>
              </c:pt>
              <c:pt idx="58">
                <c:v>-12.73649020976452</c:v>
              </c:pt>
              <c:pt idx="59">
                <c:v>-15.136131797610219</c:v>
              </c:pt>
              <c:pt idx="60">
                <c:v>-3.3870149853992837</c:v>
              </c:pt>
              <c:pt idx="61">
                <c:v>2.7153864113938813</c:v>
              </c:pt>
              <c:pt idx="62">
                <c:v>-7.5479001354751274</c:v>
              </c:pt>
              <c:pt idx="63">
                <c:v>21.472974396796964</c:v>
              </c:pt>
              <c:pt idx="64">
                <c:v>-0.22502461206693747</c:v>
              </c:pt>
              <c:pt idx="65">
                <c:v>10.466268580866478</c:v>
              </c:pt>
              <c:pt idx="66">
                <c:v>12.996815924829107</c:v>
              </c:pt>
              <c:pt idx="67">
                <c:v>6.1923162117594783</c:v>
              </c:pt>
              <c:pt idx="68">
                <c:v>16.418147768630085</c:v>
              </c:pt>
              <c:pt idx="69">
                <c:v>18.774856484730687</c:v>
              </c:pt>
              <c:pt idx="70">
                <c:v>24.835817125536767</c:v>
              </c:pt>
              <c:pt idx="71">
                <c:v>37.141647855530437</c:v>
              </c:pt>
              <c:pt idx="72">
                <c:v>27.296749438934306</c:v>
              </c:pt>
              <c:pt idx="73">
                <c:v>37.696906326006413</c:v>
              </c:pt>
              <c:pt idx="74">
                <c:v>52.915590910148161</c:v>
              </c:pt>
              <c:pt idx="75">
                <c:v>26.229508196721305</c:v>
              </c:pt>
              <c:pt idx="76">
                <c:v>21.848423624489023</c:v>
              </c:pt>
              <c:pt idx="77">
                <c:v>21.523209274508897</c:v>
              </c:pt>
              <c:pt idx="78">
                <c:v>18.546543706155898</c:v>
              </c:pt>
              <c:pt idx="79">
                <c:v>17.572484761397078</c:v>
              </c:pt>
              <c:pt idx="80">
                <c:v>10.154032931178406</c:v>
              </c:pt>
              <c:pt idx="81">
                <c:v>-0.78937001909032967</c:v>
              </c:pt>
              <c:pt idx="82">
                <c:v>3.1986106193198065</c:v>
              </c:pt>
              <c:pt idx="83">
                <c:v>-1.5184247885932978</c:v>
              </c:pt>
              <c:pt idx="84">
                <c:v>-1.0478573662809021</c:v>
              </c:pt>
              <c:pt idx="85">
                <c:v>-9.2394803308186297</c:v>
              </c:pt>
              <c:pt idx="86">
                <c:v>-2.0717034513180077</c:v>
              </c:pt>
              <c:pt idx="87">
                <c:v>-7.4967360681646475</c:v>
              </c:pt>
              <c:pt idx="88">
                <c:v>-7.2590907338140589</c:v>
              </c:pt>
              <c:pt idx="89">
                <c:v>-12.763339705854515</c:v>
              </c:pt>
              <c:pt idx="90">
                <c:v>-13.848071808510623</c:v>
              </c:pt>
              <c:pt idx="91">
                <c:v>-0.52435490547813068</c:v>
              </c:pt>
              <c:pt idx="92">
                <c:v>-5.4142672140633099</c:v>
              </c:pt>
              <c:pt idx="93">
                <c:v>-13.290878270032515</c:v>
              </c:pt>
              <c:pt idx="94">
                <c:v>-6.4587281877001637</c:v>
              </c:pt>
              <c:pt idx="95">
                <c:v>-0.81061318291028028</c:v>
              </c:pt>
              <c:pt idx="96">
                <c:v>-9.0923459344511954</c:v>
              </c:pt>
              <c:pt idx="97">
                <c:v>-8.3994179701709708</c:v>
              </c:pt>
              <c:pt idx="98">
                <c:v>-15.211009459312521</c:v>
              </c:pt>
              <c:pt idx="99">
                <c:v>-14.617070271876397</c:v>
              </c:pt>
              <c:pt idx="100">
                <c:v>4.9562379160516423</c:v>
              </c:pt>
              <c:pt idx="101">
                <c:v>4.6888561013712859</c:v>
              </c:pt>
              <c:pt idx="102">
                <c:v>6.1857261378764665</c:v>
              </c:pt>
              <c:pt idx="103">
                <c:v>6.6048391891088576</c:v>
              </c:pt>
              <c:pt idx="104">
                <c:v>17.195875087392231</c:v>
              </c:pt>
              <c:pt idx="105">
                <c:v>22.427700870055279</c:v>
              </c:pt>
              <c:pt idx="106">
                <c:v>20.015370910551766</c:v>
              </c:pt>
              <c:pt idx="107">
                <c:v>35.198095920129852</c:v>
              </c:pt>
              <c:pt idx="108">
                <c:v>19.883355197648157</c:v>
              </c:pt>
              <c:pt idx="109">
                <c:v>19.590167189547671</c:v>
              </c:pt>
              <c:pt idx="110">
                <c:v>19.859676119293631</c:v>
              </c:pt>
              <c:pt idx="111">
                <c:v>15.188028797007203</c:v>
              </c:pt>
              <c:pt idx="112">
                <c:v>12.577993463404978</c:v>
              </c:pt>
              <c:pt idx="113">
                <c:v>16.406557648863171</c:v>
              </c:pt>
              <c:pt idx="114">
                <c:v>12.959026074316368</c:v>
              </c:pt>
              <c:pt idx="115">
                <c:v>12.35036062160755</c:v>
              </c:pt>
              <c:pt idx="116">
                <c:v>-7.0517759936367552</c:v>
              </c:pt>
              <c:pt idx="117">
                <c:v>8.9624812981931345</c:v>
              </c:pt>
              <c:pt idx="118">
                <c:v>1.6897103769465858</c:v>
              </c:pt>
              <c:pt idx="119">
                <c:v>-15.566772605471435</c:v>
              </c:pt>
              <c:pt idx="120">
                <c:v>-1.7508470777465761</c:v>
              </c:pt>
              <c:pt idx="121">
                <c:v>-5.1736733745101944</c:v>
              </c:pt>
              <c:pt idx="122">
                <c:v>-2.9574042091427342</c:v>
              </c:pt>
              <c:pt idx="123">
                <c:v>9.5015105740181127</c:v>
              </c:pt>
              <c:pt idx="124">
                <c:v>-3.9922582915457001</c:v>
              </c:pt>
              <c:pt idx="125">
                <c:v>-6.3705154455621784</c:v>
              </c:pt>
              <c:pt idx="126">
                <c:v>1.2579021024015979</c:v>
              </c:pt>
              <c:pt idx="127">
                <c:v>-3.9377895433487677</c:v>
              </c:pt>
              <c:pt idx="128">
                <c:v>7.2043643365245815</c:v>
              </c:pt>
              <c:pt idx="129">
                <c:v>4.6856433682765042</c:v>
              </c:pt>
              <c:pt idx="130">
                <c:v>-2.083840219833677</c:v>
              </c:pt>
              <c:pt idx="131">
                <c:v>6.6554727286146678</c:v>
              </c:pt>
            </c:numLit>
          </c:val>
        </c:ser>
        <c:marker val="1"/>
        <c:axId val="114475392"/>
        <c:axId val="114476928"/>
      </c:lineChart>
      <c:catAx>
        <c:axId val="114459776"/>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14461312"/>
        <c:crosses val="autoZero"/>
        <c:auto val="1"/>
        <c:lblAlgn val="ctr"/>
        <c:lblOffset val="100"/>
        <c:tickLblSkip val="1"/>
        <c:tickMarkSkip val="1"/>
      </c:catAx>
      <c:valAx>
        <c:axId val="114461312"/>
        <c:scaling>
          <c:orientation val="minMax"/>
          <c:max val="800"/>
          <c:min val="10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14459776"/>
        <c:crosses val="autoZero"/>
        <c:crossBetween val="between"/>
        <c:majorUnit val="100"/>
        <c:minorUnit val="100"/>
      </c:valAx>
      <c:catAx>
        <c:axId val="114475392"/>
        <c:scaling>
          <c:orientation val="minMax"/>
        </c:scaling>
        <c:delete val="1"/>
        <c:axPos val="b"/>
        <c:numFmt formatCode="0.0" sourceLinked="1"/>
        <c:tickLblPos val="none"/>
        <c:crossAx val="114476928"/>
        <c:crosses val="autoZero"/>
        <c:auto val="1"/>
        <c:lblAlgn val="ctr"/>
        <c:lblOffset val="100"/>
      </c:catAx>
      <c:valAx>
        <c:axId val="114476928"/>
        <c:scaling>
          <c:orientation val="minMax"/>
          <c:max val="100"/>
          <c:min val="-30"/>
        </c:scaling>
        <c:axPos val="r"/>
        <c:numFmt formatCode="0" sourceLinked="0"/>
        <c:maj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114475392"/>
        <c:crosses val="max"/>
        <c:crossBetween val="between"/>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lang val="pt-P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spPr>
        <a:noFill/>
        <a:ln w="25400">
          <a:noFill/>
        </a:ln>
      </c:spPr>
    </c:title>
    <c:plotArea>
      <c:layout>
        <c:manualLayout>
          <c:layoutTarget val="inner"/>
          <c:xMode val="edge"/>
          <c:yMode val="edge"/>
          <c:x val="8.3086173796500948E-2"/>
          <c:y val="0.20329670329670341"/>
          <c:w val="0.90504582171188463"/>
          <c:h val="0.51648351648351665"/>
        </c:manualLayout>
      </c:layout>
      <c:lineChart>
        <c:grouping val="standard"/>
        <c:ser>
          <c:idx val="0"/>
          <c:order val="0"/>
          <c:tx>
            <c:v>industria</c:v>
          </c:tx>
          <c:spPr>
            <a:ln w="25400">
              <a:solidFill>
                <a:srgbClr val="808080"/>
              </a:solidFill>
              <a:prstDash val="solid"/>
            </a:ln>
          </c:spPr>
          <c:marker>
            <c:symbol val="none"/>
          </c:marker>
          <c:dLbls>
            <c:dLbl>
              <c:idx val="8"/>
              <c:layout>
                <c:manualLayout>
                  <c:x val="0.33925652468515632"/>
                  <c:y val="0.15131608548932504"/>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dLbl>
            <c:delete val="1"/>
            <c:txPr>
              <a:bodyPr/>
              <a:lstStyle/>
              <a:p>
                <a:pPr>
                  <a:defRPr>
                    <a:solidFill>
                      <a:schemeClr val="bg1">
                        <a:lumMod val="50000"/>
                      </a:schemeClr>
                    </a:solidFill>
                  </a:defRPr>
                </a:pPr>
                <a:endParaRPr lang="pt-PT"/>
              </a:p>
            </c:txPr>
          </c:dLbls>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c:formatCode>
              <c:ptCount val="132"/>
              <c:pt idx="0">
                <c:v>-12</c:v>
              </c:pt>
              <c:pt idx="1">
                <c:v>-12</c:v>
              </c:pt>
              <c:pt idx="2">
                <c:v>-12.036239894658339</c:v>
              </c:pt>
              <c:pt idx="3">
                <c:v>-13.702906561325007</c:v>
              </c:pt>
              <c:pt idx="4">
                <c:v>-14.369573227991673</c:v>
              </c:pt>
              <c:pt idx="5">
                <c:v>-13.369573227991673</c:v>
              </c:pt>
              <c:pt idx="6">
                <c:v>-12.036239894658339</c:v>
              </c:pt>
              <c:pt idx="7">
                <c:v>-12.369573227991673</c:v>
              </c:pt>
              <c:pt idx="8">
                <c:v>-12.369573227991673</c:v>
              </c:pt>
              <c:pt idx="9">
                <c:v>-12.036239894658339</c:v>
              </c:pt>
              <c:pt idx="10">
                <c:v>-12.702906561325007</c:v>
              </c:pt>
              <c:pt idx="11">
                <c:v>-12.702906561325007</c:v>
              </c:pt>
              <c:pt idx="12">
                <c:v>-13.036239894658339</c:v>
              </c:pt>
              <c:pt idx="13">
                <c:v>-11.369573227991673</c:v>
              </c:pt>
              <c:pt idx="14">
                <c:v>-11.369573227991673</c:v>
              </c:pt>
              <c:pt idx="15">
                <c:v>-11.036239894658339</c:v>
              </c:pt>
              <c:pt idx="16">
                <c:v>-11.036239894658339</c:v>
              </c:pt>
              <c:pt idx="17">
                <c:v>-11.036239894658339</c:v>
              </c:pt>
              <c:pt idx="18">
                <c:v>-11.702906561325007</c:v>
              </c:pt>
              <c:pt idx="19">
                <c:v>-12.036239894658339</c:v>
              </c:pt>
              <c:pt idx="20">
                <c:v>-12.702906561325007</c:v>
              </c:pt>
              <c:pt idx="21">
                <c:v>-13.369573227991673</c:v>
              </c:pt>
              <c:pt idx="22">
                <c:v>-13.369573227991673</c:v>
              </c:pt>
              <c:pt idx="23">
                <c:v>-13.036239894658339</c:v>
              </c:pt>
              <c:pt idx="24">
                <c:v>-10.702906561325007</c:v>
              </c:pt>
              <c:pt idx="25">
                <c:v>-12.036239894658339</c:v>
              </c:pt>
              <c:pt idx="26">
                <c:v>-12.036239894658339</c:v>
              </c:pt>
              <c:pt idx="27">
                <c:v>-13.369573227991673</c:v>
              </c:pt>
              <c:pt idx="28">
                <c:v>-11.369573227991673</c:v>
              </c:pt>
              <c:pt idx="29">
                <c:v>-11.369573227991673</c:v>
              </c:pt>
              <c:pt idx="30">
                <c:v>-11.036239894658339</c:v>
              </c:pt>
              <c:pt idx="31">
                <c:v>-11.369573227991673</c:v>
              </c:pt>
              <c:pt idx="32">
                <c:v>-12.036239894658339</c:v>
              </c:pt>
              <c:pt idx="33">
                <c:v>-12.036239894658339</c:v>
              </c:pt>
              <c:pt idx="34">
                <c:v>-12.702906561325007</c:v>
              </c:pt>
              <c:pt idx="35">
                <c:v>-12.369573227991673</c:v>
              </c:pt>
              <c:pt idx="36">
                <c:v>-13.702906561325007</c:v>
              </c:pt>
              <c:pt idx="37">
                <c:v>-12.702906561325007</c:v>
              </c:pt>
              <c:pt idx="38">
                <c:v>-10.369573227991674</c:v>
              </c:pt>
              <c:pt idx="39">
                <c:v>-8.7029065613250047</c:v>
              </c:pt>
              <c:pt idx="40">
                <c:v>-8.0362398946583404</c:v>
              </c:pt>
              <c:pt idx="41">
                <c:v>-6.0362398946583395</c:v>
              </c:pt>
              <c:pt idx="42">
                <c:v>-3.7029065613250012</c:v>
              </c:pt>
              <c:pt idx="43">
                <c:v>-2.3695732279916681</c:v>
              </c:pt>
              <c:pt idx="44">
                <c:v>-3.7029065613250012</c:v>
              </c:pt>
              <c:pt idx="45">
                <c:v>-5.3695732279916664</c:v>
              </c:pt>
              <c:pt idx="46">
                <c:v>-5.3695732279916664</c:v>
              </c:pt>
              <c:pt idx="47">
                <c:v>-6.3695732279916664</c:v>
              </c:pt>
              <c:pt idx="48">
                <c:v>-5.3695732279916664</c:v>
              </c:pt>
              <c:pt idx="49">
                <c:v>-6.0362398946583395</c:v>
              </c:pt>
              <c:pt idx="50">
                <c:v>-4.7029065613249958</c:v>
              </c:pt>
              <c:pt idx="51">
                <c:v>-3.7029065613250012</c:v>
              </c:pt>
              <c:pt idx="52">
                <c:v>-3.0362398946583333</c:v>
              </c:pt>
              <c:pt idx="53">
                <c:v>-1.7029065613250001</c:v>
              </c:pt>
              <c:pt idx="54">
                <c:v>-2.0362398946583333</c:v>
              </c:pt>
              <c:pt idx="55">
                <c:v>-2.3695732279916681</c:v>
              </c:pt>
              <c:pt idx="56">
                <c:v>-2.7029065613250012</c:v>
              </c:pt>
              <c:pt idx="57">
                <c:v>-2.7029065613250012</c:v>
              </c:pt>
              <c:pt idx="58">
                <c:v>-3.3695732279916681</c:v>
              </c:pt>
              <c:pt idx="59">
                <c:v>-2.7029065613250012</c:v>
              </c:pt>
              <c:pt idx="60">
                <c:v>-3.0362398946583333</c:v>
              </c:pt>
              <c:pt idx="61">
                <c:v>-2.3695732279916681</c:v>
              </c:pt>
              <c:pt idx="62">
                <c:v>-3.7029065613250012</c:v>
              </c:pt>
              <c:pt idx="63">
                <c:v>-2.0362398946583333</c:v>
              </c:pt>
              <c:pt idx="64">
                <c:v>-1.7029065613250001</c:v>
              </c:pt>
              <c:pt idx="65">
                <c:v>-2.3695732279916681</c:v>
              </c:pt>
              <c:pt idx="66">
                <c:v>-5.0362398946583395</c:v>
              </c:pt>
              <c:pt idx="67">
                <c:v>-6.0362398946583395</c:v>
              </c:pt>
              <c:pt idx="68">
                <c:v>-7.7029065613249958</c:v>
              </c:pt>
              <c:pt idx="69">
                <c:v>-11.036239894658339</c:v>
              </c:pt>
              <c:pt idx="70">
                <c:v>-17.036239894658326</c:v>
              </c:pt>
              <c:pt idx="71">
                <c:v>-22.369573227991662</c:v>
              </c:pt>
              <c:pt idx="72">
                <c:v>-23.702906561324976</c:v>
              </c:pt>
              <c:pt idx="73">
                <c:v>-22.702906561324976</c:v>
              </c:pt>
              <c:pt idx="74">
                <c:v>-21.369573227991662</c:v>
              </c:pt>
              <c:pt idx="75">
                <c:v>-20.369573227991662</c:v>
              </c:pt>
              <c:pt idx="76">
                <c:v>-18.466506069238889</c:v>
              </c:pt>
              <c:pt idx="77">
                <c:v>-15.813354880019444</c:v>
              </c:pt>
              <c:pt idx="78">
                <c:v>-14.613226629533335</c:v>
              </c:pt>
              <c:pt idx="79">
                <c:v>-13.611710894066666</c:v>
              </c:pt>
              <c:pt idx="80">
                <c:v>-12.258621154166667</c:v>
              </c:pt>
              <c:pt idx="81">
                <c:v>-10.5970439097</c:v>
              </c:pt>
              <c:pt idx="82">
                <c:v>-8.6671401817999989</c:v>
              </c:pt>
              <c:pt idx="83">
                <c:v>-8.5938224071666678</c:v>
              </c:pt>
              <c:pt idx="84">
                <c:v>-8.3064344963666841</c:v>
              </c:pt>
              <c:pt idx="85">
                <c:v>-8.3235405485333391</c:v>
              </c:pt>
              <c:pt idx="86">
                <c:v>-6.3326816739000007</c:v>
              </c:pt>
              <c:pt idx="87">
                <c:v>-6.2949212096999947</c:v>
              </c:pt>
              <c:pt idx="88">
                <c:v>-6.275527309533337</c:v>
              </c:pt>
              <c:pt idx="89">
                <c:v>-6.5103645946333382</c:v>
              </c:pt>
              <c:pt idx="90">
                <c:v>-5.1938232901000001</c:v>
              </c:pt>
              <c:pt idx="91">
                <c:v>-4.7873935623000001</c:v>
              </c:pt>
              <c:pt idx="92">
                <c:v>-4.0098833972666705</c:v>
              </c:pt>
              <c:pt idx="93">
                <c:v>-5.0275974541333328</c:v>
              </c:pt>
              <c:pt idx="94">
                <c:v>-4.370069985033342</c:v>
              </c:pt>
              <c:pt idx="95">
                <c:v>-5.5547231414666705</c:v>
              </c:pt>
              <c:pt idx="96">
                <c:v>-4.6521763955999962</c:v>
              </c:pt>
              <c:pt idx="97">
                <c:v>-5.2662678532666698</c:v>
              </c:pt>
              <c:pt idx="98">
                <c:v>-5.1724659387666669</c:v>
              </c:pt>
              <c:pt idx="99">
                <c:v>-4.4171584549666694</c:v>
              </c:pt>
              <c:pt idx="100">
                <c:v>-3.2837325110333371</c:v>
              </c:pt>
              <c:pt idx="101">
                <c:v>-3.0329619842666649</c:v>
              </c:pt>
              <c:pt idx="102">
                <c:v>-5.3356642926000024</c:v>
              </c:pt>
              <c:pt idx="103">
                <c:v>-7.0659976844666694</c:v>
              </c:pt>
              <c:pt idx="104">
                <c:v>-8.3537023571333453</c:v>
              </c:pt>
              <c:pt idx="105">
                <c:v>-9.0961019475000011</c:v>
              </c:pt>
              <c:pt idx="106">
                <c:v>-11.184360892333331</c:v>
              </c:pt>
              <c:pt idx="107">
                <c:v>-12.811830500766677</c:v>
              </c:pt>
              <c:pt idx="108">
                <c:v>-13.761503702166669</c:v>
              </c:pt>
              <c:pt idx="109">
                <c:v>-14.197459116766675</c:v>
              </c:pt>
              <c:pt idx="110">
                <c:v>-14.740062723366668</c:v>
              </c:pt>
              <c:pt idx="111">
                <c:v>-14.218077882833322</c:v>
              </c:pt>
              <c:pt idx="112">
                <c:v>-13.3916688737</c:v>
              </c:pt>
              <c:pt idx="113">
                <c:v>-12.527311916833325</c:v>
              </c:pt>
              <c:pt idx="114">
                <c:v>-12.699042278233341</c:v>
              </c:pt>
              <c:pt idx="115">
                <c:v>-12.586290226333332</c:v>
              </c:pt>
              <c:pt idx="116">
                <c:v>-12.849435307366678</c:v>
              </c:pt>
              <c:pt idx="117">
                <c:v>-14.166917853500006</c:v>
              </c:pt>
              <c:pt idx="118">
                <c:v>-15.810042955800007</c:v>
              </c:pt>
              <c:pt idx="119">
                <c:v>-17.051335558999988</c:v>
              </c:pt>
              <c:pt idx="120">
                <c:v>-15.90324298026667</c:v>
              </c:pt>
              <c:pt idx="121">
                <c:v>-14.437682153100004</c:v>
              </c:pt>
              <c:pt idx="122">
                <c:v>-12.704199960866667</c:v>
              </c:pt>
              <c:pt idx="123">
                <c:v>-11.733459325233333</c:v>
              </c:pt>
              <c:pt idx="124">
                <c:v>-11.179604994966676</c:v>
              </c:pt>
              <c:pt idx="125">
                <c:v>-10.0295557677</c:v>
              </c:pt>
              <c:pt idx="126">
                <c:v>-9.2522993223000007</c:v>
              </c:pt>
              <c:pt idx="127">
                <c:v>-8.402718718466673</c:v>
              </c:pt>
              <c:pt idx="128">
                <c:v>-8.3579106861333354</c:v>
              </c:pt>
              <c:pt idx="129">
                <c:v>-8.3693327617333342</c:v>
              </c:pt>
              <c:pt idx="130">
                <c:v>-7.7938516174666681</c:v>
              </c:pt>
              <c:pt idx="131">
                <c:v>-8.1068393295000067</c:v>
              </c:pt>
            </c:numLit>
          </c:val>
        </c:ser>
        <c:ser>
          <c:idx val="1"/>
          <c:order val="1"/>
          <c:tx>
            <c:v>construcao</c:v>
          </c:tx>
          <c:spPr>
            <a:ln w="25400">
              <a:solidFill>
                <a:schemeClr val="tx2"/>
              </a:solidFill>
              <a:prstDash val="solid"/>
            </a:ln>
          </c:spPr>
          <c:marker>
            <c:symbol val="none"/>
          </c:marker>
          <c:dLbls>
            <c:dLbl>
              <c:idx val="3"/>
              <c:layout>
                <c:manualLayout>
                  <c:x val="4.7175557061301986E-3"/>
                  <c:y val="-1.8641515964350801E-2"/>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dLbl>
            <c:delete val="1"/>
            <c:txPr>
              <a:bodyPr/>
              <a:lstStyle/>
              <a:p>
                <a:pPr>
                  <a:defRPr baseline="0">
                    <a:solidFill>
                      <a:schemeClr val="tx2"/>
                    </a:solidFill>
                  </a:defRPr>
                </a:pPr>
                <a:endParaRPr lang="pt-PT"/>
              </a:p>
            </c:txPr>
          </c:dLbls>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c:formatCode>
              <c:ptCount val="132"/>
              <c:pt idx="0">
                <c:v>-33.332057423509816</c:v>
              </c:pt>
              <c:pt idx="1">
                <c:v>-30.86770051726597</c:v>
              </c:pt>
              <c:pt idx="2">
                <c:v>-31.75962993691688</c:v>
              </c:pt>
              <c:pt idx="3">
                <c:v>-29.63374268538518</c:v>
              </c:pt>
              <c:pt idx="4">
                <c:v>-28.635789830285074</c:v>
              </c:pt>
              <c:pt idx="5">
                <c:v>-29.05222997221178</c:v>
              </c:pt>
              <c:pt idx="6">
                <c:v>-27.784800083230927</c:v>
              </c:pt>
              <c:pt idx="7">
                <c:v>-27.230257286147062</c:v>
              </c:pt>
              <c:pt idx="8">
                <c:v>-25.089063613964829</c:v>
              </c:pt>
              <c:pt idx="9">
                <c:v>-23.133737376630013</c:v>
              </c:pt>
              <c:pt idx="10">
                <c:v>-21.411690588807982</c:v>
              </c:pt>
              <c:pt idx="11">
                <c:v>-20.560950325398103</c:v>
              </c:pt>
              <c:pt idx="12">
                <c:v>-19.820463167945242</c:v>
              </c:pt>
              <c:pt idx="13">
                <c:v>-18.927872743646024</c:v>
              </c:pt>
              <c:pt idx="14">
                <c:v>-17.642564707481128</c:v>
              </c:pt>
              <c:pt idx="15">
                <c:v>-17.828200552355199</c:v>
              </c:pt>
              <c:pt idx="16">
                <c:v>-17.276442646889034</c:v>
              </c:pt>
              <c:pt idx="17">
                <c:v>-16.151892068508158</c:v>
              </c:pt>
              <c:pt idx="18">
                <c:v>-16.020647071210689</c:v>
              </c:pt>
              <c:pt idx="19">
                <c:v>-15.476386879949318</c:v>
              </c:pt>
              <c:pt idx="20">
                <c:v>-15.724052229379273</c:v>
              </c:pt>
              <c:pt idx="21">
                <c:v>-16.235805163550978</c:v>
              </c:pt>
              <c:pt idx="22">
                <c:v>-16.84889854355815</c:v>
              </c:pt>
              <c:pt idx="23">
                <c:v>-16.2790394585267</c:v>
              </c:pt>
              <c:pt idx="24">
                <c:v>-14.247054724504752</c:v>
              </c:pt>
              <c:pt idx="25">
                <c:v>-14.673278617210903</c:v>
              </c:pt>
              <c:pt idx="26">
                <c:v>-15.203241631559685</c:v>
              </c:pt>
              <c:pt idx="27">
                <c:v>-14.802140209969263</c:v>
              </c:pt>
              <c:pt idx="28">
                <c:v>-14.505603992416594</c:v>
              </c:pt>
              <c:pt idx="29">
                <c:v>-14.695985838890406</c:v>
              </c:pt>
              <c:pt idx="30">
                <c:v>-14.216517781472648</c:v>
              </c:pt>
              <c:pt idx="31">
                <c:v>-14.301705701417168</c:v>
              </c:pt>
              <c:pt idx="32">
                <c:v>-15.228910234630668</c:v>
              </c:pt>
              <c:pt idx="33">
                <c:v>-15.586976345199295</c:v>
              </c:pt>
              <c:pt idx="34">
                <c:v>-17.427016141671061</c:v>
              </c:pt>
              <c:pt idx="35">
                <c:v>-17.74384094272418</c:v>
              </c:pt>
              <c:pt idx="36">
                <c:v>-20.369098103763804</c:v>
              </c:pt>
              <c:pt idx="37">
                <c:v>-17.993916727977652</c:v>
              </c:pt>
              <c:pt idx="38">
                <c:v>-18.898593427728329</c:v>
              </c:pt>
              <c:pt idx="39">
                <c:v>-19.115213071089034</c:v>
              </c:pt>
              <c:pt idx="40">
                <c:v>-22.132249587009309</c:v>
              </c:pt>
              <c:pt idx="41">
                <c:v>-22.118818050502433</c:v>
              </c:pt>
              <c:pt idx="42">
                <c:v>-22.149899861623652</c:v>
              </c:pt>
              <c:pt idx="43">
                <c:v>-21.762498441146949</c:v>
              </c:pt>
              <c:pt idx="44">
                <c:v>-21.256499443831917</c:v>
              </c:pt>
              <c:pt idx="45">
                <c:v>-21.247341133902626</c:v>
              </c:pt>
              <c:pt idx="46">
                <c:v>-19.052820948376478</c:v>
              </c:pt>
              <c:pt idx="47">
                <c:v>-17.978426334776142</c:v>
              </c:pt>
              <c:pt idx="48">
                <c:v>-15.096928564615368</c:v>
              </c:pt>
              <c:pt idx="49">
                <c:v>-14.606982538568145</c:v>
              </c:pt>
              <c:pt idx="50">
                <c:v>-12.499007678409898</c:v>
              </c:pt>
              <c:pt idx="51">
                <c:v>-12.401785079734482</c:v>
              </c:pt>
              <c:pt idx="52">
                <c:v>-11.778624136275988</c:v>
              </c:pt>
              <c:pt idx="53">
                <c:v>-13.924837560558757</c:v>
              </c:pt>
              <c:pt idx="54">
                <c:v>-14.199773539766166</c:v>
              </c:pt>
              <c:pt idx="55">
                <c:v>-12.831841429777603</c:v>
              </c:pt>
              <c:pt idx="56">
                <c:v>-11.03362622364258</c:v>
              </c:pt>
              <c:pt idx="57">
                <c:v>-10.10601358772322</c:v>
              </c:pt>
              <c:pt idx="58">
                <c:v>-13.727603705757367</c:v>
              </c:pt>
              <c:pt idx="59">
                <c:v>-13.186016117135454</c:v>
              </c:pt>
              <c:pt idx="60">
                <c:v>-12.271719495511251</c:v>
              </c:pt>
              <c:pt idx="61">
                <c:v>-8.208502726523216</c:v>
              </c:pt>
              <c:pt idx="62">
                <c:v>-7.6993858100973283</c:v>
              </c:pt>
              <c:pt idx="63">
                <c:v>-7.8655241323355387</c:v>
              </c:pt>
              <c:pt idx="64">
                <c:v>-9.1358469312769746</c:v>
              </c:pt>
              <c:pt idx="65">
                <c:v>-10.061534599473434</c:v>
              </c:pt>
              <c:pt idx="66">
                <c:v>-11.421579285535193</c:v>
              </c:pt>
              <c:pt idx="67">
                <c:v>-12.583306925885696</c:v>
              </c:pt>
              <c:pt idx="68">
                <c:v>-13.481874156753753</c:v>
              </c:pt>
              <c:pt idx="69">
                <c:v>-13.894807867914421</c:v>
              </c:pt>
              <c:pt idx="70">
                <c:v>-15.276810245310317</c:v>
              </c:pt>
              <c:pt idx="71">
                <c:v>-17.39400352337659</c:v>
              </c:pt>
              <c:pt idx="72">
                <c:v>-20.787391222473023</c:v>
              </c:pt>
              <c:pt idx="73">
                <c:v>-21.891412499111414</c:v>
              </c:pt>
              <c:pt idx="74">
                <c:v>-23.26712833404552</c:v>
              </c:pt>
              <c:pt idx="75">
                <c:v>-24.669686302883353</c:v>
              </c:pt>
              <c:pt idx="76">
                <c:v>-22.651534549854635</c:v>
              </c:pt>
              <c:pt idx="77">
                <c:v>-20.152287121823715</c:v>
              </c:pt>
              <c:pt idx="78">
                <c:v>-17.875532934583916</c:v>
              </c:pt>
              <c:pt idx="79">
                <c:v>-17.945485653210252</c:v>
              </c:pt>
              <c:pt idx="80">
                <c:v>-18.394160047912766</c:v>
              </c:pt>
              <c:pt idx="81">
                <c:v>-17.591918638664431</c:v>
              </c:pt>
              <c:pt idx="82">
                <c:v>-18.771396976402304</c:v>
              </c:pt>
              <c:pt idx="83">
                <c:v>-19.739598772070561</c:v>
              </c:pt>
              <c:pt idx="84">
                <c:v>-21.429006122832376</c:v>
              </c:pt>
              <c:pt idx="85">
                <c:v>-22.95446175030672</c:v>
              </c:pt>
              <c:pt idx="86">
                <c:v>-23.196515489106233</c:v>
              </c:pt>
              <c:pt idx="87">
                <c:v>-21.245392885754352</c:v>
              </c:pt>
              <c:pt idx="88">
                <c:v>-20.666204162115093</c:v>
              </c:pt>
              <c:pt idx="89">
                <c:v>-22.242192362930723</c:v>
              </c:pt>
              <c:pt idx="90">
                <c:v>-23.534410438560329</c:v>
              </c:pt>
              <c:pt idx="91">
                <c:v>-26.452453040873849</c:v>
              </c:pt>
              <c:pt idx="92">
                <c:v>-26.133447841349778</c:v>
              </c:pt>
              <c:pt idx="93">
                <c:v>-29.288051211429703</c:v>
              </c:pt>
              <c:pt idx="94">
                <c:v>-28.251499184198565</c:v>
              </c:pt>
              <c:pt idx="95">
                <c:v>-29.847496887769029</c:v>
              </c:pt>
              <c:pt idx="96">
                <c:v>-29.371335042407466</c:v>
              </c:pt>
              <c:pt idx="97">
                <c:v>-31.673776992095625</c:v>
              </c:pt>
              <c:pt idx="98">
                <c:v>-33.814314194653598</c:v>
              </c:pt>
              <c:pt idx="99">
                <c:v>-38.132815571575975</c:v>
              </c:pt>
              <c:pt idx="100">
                <c:v>-40.417563332975163</c:v>
              </c:pt>
              <c:pt idx="101">
                <c:v>-42.872140104304151</c:v>
              </c:pt>
              <c:pt idx="102">
                <c:v>-43.461724852144329</c:v>
              </c:pt>
              <c:pt idx="103">
                <c:v>-45.920169777374255</c:v>
              </c:pt>
              <c:pt idx="104">
                <c:v>-48.013800946667921</c:v>
              </c:pt>
              <c:pt idx="105">
                <c:v>-49.065473629636905</c:v>
              </c:pt>
              <c:pt idx="106">
                <c:v>-50.837912302840913</c:v>
              </c:pt>
              <c:pt idx="107">
                <c:v>-51.845359492204146</c:v>
              </c:pt>
              <c:pt idx="108">
                <c:v>-54.940008977748924</c:v>
              </c:pt>
              <c:pt idx="109">
                <c:v>-56.045843858406336</c:v>
              </c:pt>
              <c:pt idx="110">
                <c:v>-57.046976232824363</c:v>
              </c:pt>
              <c:pt idx="111">
                <c:v>-57.210757550175593</c:v>
              </c:pt>
              <c:pt idx="112">
                <c:v>-58.264640564771327</c:v>
              </c:pt>
              <c:pt idx="113">
                <c:v>-58.921107709531981</c:v>
              </c:pt>
              <c:pt idx="114">
                <c:v>-59.326911864884615</c:v>
              </c:pt>
              <c:pt idx="115">
                <c:v>-57.493669078474881</c:v>
              </c:pt>
              <c:pt idx="116">
                <c:v>-57.543537193573137</c:v>
              </c:pt>
              <c:pt idx="117">
                <c:v>-57.139460054147399</c:v>
              </c:pt>
              <c:pt idx="118">
                <c:v>-57.327169255869244</c:v>
              </c:pt>
              <c:pt idx="119">
                <c:v>-54.845754292229813</c:v>
              </c:pt>
              <c:pt idx="120">
                <c:v>-53.377993368319146</c:v>
              </c:pt>
              <c:pt idx="121">
                <c:v>-51.566224826934182</c:v>
              </c:pt>
              <c:pt idx="122">
                <c:v>-51.171684327721586</c:v>
              </c:pt>
              <c:pt idx="123">
                <c:v>-49.402256708241275</c:v>
              </c:pt>
              <c:pt idx="124">
                <c:v>-48.210160221074361</c:v>
              </c:pt>
              <c:pt idx="125">
                <c:v>-46.876261629867486</c:v>
              </c:pt>
              <c:pt idx="126">
                <c:v>-46.977024275215172</c:v>
              </c:pt>
              <c:pt idx="127">
                <c:v>-43.818725398791813</c:v>
              </c:pt>
              <c:pt idx="128">
                <c:v>-39.289903550746665</c:v>
              </c:pt>
              <c:pt idx="129">
                <c:v>-33.148015043305328</c:v>
              </c:pt>
              <c:pt idx="130">
                <c:v>-30.103643107856087</c:v>
              </c:pt>
              <c:pt idx="131">
                <c:v>-29.166763320807448</c:v>
              </c:pt>
            </c:numLit>
          </c:val>
        </c:ser>
        <c:ser>
          <c:idx val="2"/>
          <c:order val="2"/>
          <c:tx>
            <c:v>comercio</c:v>
          </c:tx>
          <c:spPr>
            <a:ln w="38100">
              <a:solidFill>
                <a:schemeClr val="accent2"/>
              </a:solidFill>
              <a:prstDash val="solid"/>
            </a:ln>
          </c:spPr>
          <c:marker>
            <c:symbol val="none"/>
          </c:marker>
          <c:dLbls>
            <c:dLbl>
              <c:idx val="21"/>
              <c:layout>
                <c:manualLayout>
                  <c:x val="0.53960957008033572"/>
                  <c:y val="0.25159816561391357"/>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dLbl>
            <c:delete val="1"/>
            <c:txPr>
              <a:bodyPr/>
              <a:lstStyle/>
              <a:p>
                <a:pPr>
                  <a:defRPr baseline="0">
                    <a:solidFill>
                      <a:schemeClr val="accent6"/>
                    </a:solidFill>
                  </a:defRPr>
                </a:pPr>
                <a:endParaRPr lang="pt-PT"/>
              </a:p>
            </c:txPr>
          </c:dLbls>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c:formatCode>
              <c:ptCount val="132"/>
              <c:pt idx="0">
                <c:v>-10.705003779465386</c:v>
              </c:pt>
              <c:pt idx="1">
                <c:v>-10.310131984593591</c:v>
              </c:pt>
              <c:pt idx="2">
                <c:v>-10.748593523055117</c:v>
              </c:pt>
              <c:pt idx="3">
                <c:v>-11.887055061516667</c:v>
              </c:pt>
              <c:pt idx="4">
                <c:v>-15.353721728183332</c:v>
              </c:pt>
              <c:pt idx="5">
                <c:v>-17.120388394850014</c:v>
              </c:pt>
              <c:pt idx="6">
                <c:v>-18.420388394849986</c:v>
              </c:pt>
              <c:pt idx="7">
                <c:v>-16.753721728183329</c:v>
              </c:pt>
              <c:pt idx="8">
                <c:v>-14.72038839485</c:v>
              </c:pt>
              <c:pt idx="9">
                <c:v>-12.387055061516667</c:v>
              </c:pt>
              <c:pt idx="10">
                <c:v>-10.487055061516669</c:v>
              </c:pt>
              <c:pt idx="11">
                <c:v>-10.987055061516669</c:v>
              </c:pt>
              <c:pt idx="12">
                <c:v>-10.753721728183335</c:v>
              </c:pt>
              <c:pt idx="13">
                <c:v>-10.62038839485</c:v>
              </c:pt>
              <c:pt idx="14">
                <c:v>-9.3537217281833325</c:v>
              </c:pt>
              <c:pt idx="15">
                <c:v>-8.3537217281833342</c:v>
              </c:pt>
              <c:pt idx="16">
                <c:v>-8.4870550615166689</c:v>
              </c:pt>
              <c:pt idx="17">
                <c:v>-8.9537217281833357</c:v>
              </c:pt>
              <c:pt idx="18">
                <c:v>-8.2537217281833311</c:v>
              </c:pt>
              <c:pt idx="19">
                <c:v>-7.7203883948500014</c:v>
              </c:pt>
              <c:pt idx="20">
                <c:v>-7.12038839485</c:v>
              </c:pt>
              <c:pt idx="21">
                <c:v>-8.087055061516665</c:v>
              </c:pt>
              <c:pt idx="22">
                <c:v>-8.5203883948500003</c:v>
              </c:pt>
              <c:pt idx="23">
                <c:v>-7.9537217281833383</c:v>
              </c:pt>
              <c:pt idx="24">
                <c:v>-6.2870550615166669</c:v>
              </c:pt>
              <c:pt idx="25">
                <c:v>-6.1870550615166655</c:v>
              </c:pt>
              <c:pt idx="26">
                <c:v>-6.6870550615166655</c:v>
              </c:pt>
              <c:pt idx="27">
                <c:v>-8.087055061516665</c:v>
              </c:pt>
              <c:pt idx="28">
                <c:v>-9.2870550615166607</c:v>
              </c:pt>
              <c:pt idx="29">
                <c:v>-10.820388394850001</c:v>
              </c:pt>
              <c:pt idx="30">
                <c:v>-11.420388394850001</c:v>
              </c:pt>
              <c:pt idx="31">
                <c:v>-11.453721728183334</c:v>
              </c:pt>
              <c:pt idx="32">
                <c:v>-11.787055061516661</c:v>
              </c:pt>
              <c:pt idx="33">
                <c:v>-13.487055061516669</c:v>
              </c:pt>
              <c:pt idx="34">
                <c:v>-14.120388394849998</c:v>
              </c:pt>
              <c:pt idx="35">
                <c:v>-15.187055061516668</c:v>
              </c:pt>
              <c:pt idx="36">
                <c:v>-14.420388394850001</c:v>
              </c:pt>
              <c:pt idx="37">
                <c:v>-13.553721728183334</c:v>
              </c:pt>
              <c:pt idx="38">
                <c:v>-11.653721728183333</c:v>
              </c:pt>
              <c:pt idx="39">
                <c:v>-10.820388394850001</c:v>
              </c:pt>
              <c:pt idx="40">
                <c:v>-10.787055061516668</c:v>
              </c:pt>
              <c:pt idx="41">
                <c:v>-8.8870550615166675</c:v>
              </c:pt>
              <c:pt idx="42">
                <c:v>-6.1203883948500009</c:v>
              </c:pt>
              <c:pt idx="43">
                <c:v>-3.7537217281833382</c:v>
              </c:pt>
              <c:pt idx="44">
                <c:v>-4.4537217281833392</c:v>
              </c:pt>
              <c:pt idx="45">
                <c:v>-3.8537217281833369</c:v>
              </c:pt>
              <c:pt idx="46">
                <c:v>-4.1537217281833376</c:v>
              </c:pt>
              <c:pt idx="47">
                <c:v>-4.0537217281833371</c:v>
              </c:pt>
              <c:pt idx="48">
                <c:v>-5.4203883948500033</c:v>
              </c:pt>
              <c:pt idx="49">
                <c:v>-4.7870550615166669</c:v>
              </c:pt>
              <c:pt idx="50">
                <c:v>-2.887055061516667</c:v>
              </c:pt>
              <c:pt idx="51">
                <c:v>-1.6870550615166688</c:v>
              </c:pt>
              <c:pt idx="52">
                <c:v>-0.98705506151666667</c:v>
              </c:pt>
              <c:pt idx="53">
                <c:v>-1.7870550615166683</c:v>
              </c:pt>
              <c:pt idx="54">
                <c:v>-3.887055061516667</c:v>
              </c:pt>
              <c:pt idx="55">
                <c:v>-4.5537217281833371</c:v>
              </c:pt>
              <c:pt idx="56">
                <c:v>-4.7537217281833382</c:v>
              </c:pt>
              <c:pt idx="57">
                <c:v>-2.6870550615166682</c:v>
              </c:pt>
              <c:pt idx="58">
                <c:v>-2.3537217281833369</c:v>
              </c:pt>
              <c:pt idx="59">
                <c:v>-3.62038839485</c:v>
              </c:pt>
              <c:pt idx="60">
                <c:v>-4.5537217281833371</c:v>
              </c:pt>
              <c:pt idx="61">
                <c:v>-5.2203883948500014</c:v>
              </c:pt>
              <c:pt idx="62">
                <c:v>-3.8203883948499997</c:v>
              </c:pt>
              <c:pt idx="63">
                <c:v>-3.9537217281833366</c:v>
              </c:pt>
              <c:pt idx="64">
                <c:v>-2.6537217281833376</c:v>
              </c:pt>
              <c:pt idx="65">
                <c:v>-3.2537217281833382</c:v>
              </c:pt>
              <c:pt idx="66">
                <c:v>-4.1870550615166655</c:v>
              </c:pt>
              <c:pt idx="67">
                <c:v>-6.2537217281833382</c:v>
              </c:pt>
              <c:pt idx="68">
                <c:v>-7.0537217281833371</c:v>
              </c:pt>
              <c:pt idx="69">
                <c:v>-7.1870550615166655</c:v>
              </c:pt>
              <c:pt idx="70">
                <c:v>-8.587055061516665</c:v>
              </c:pt>
              <c:pt idx="71">
                <c:v>-12.287055061516668</c:v>
              </c:pt>
              <c:pt idx="72">
                <c:v>-15.72038839485</c:v>
              </c:pt>
              <c:pt idx="73">
                <c:v>-18.253721728183329</c:v>
              </c:pt>
              <c:pt idx="74">
                <c:v>-17.787055061516678</c:v>
              </c:pt>
              <c:pt idx="75">
                <c:v>-16.187055061516691</c:v>
              </c:pt>
              <c:pt idx="76">
                <c:v>-14.60540170571111</c:v>
              </c:pt>
              <c:pt idx="77">
                <c:v>-12.731315579672218</c:v>
              </c:pt>
              <c:pt idx="78">
                <c:v>-12.050199364766677</c:v>
              </c:pt>
              <c:pt idx="79">
                <c:v>-11.391627029966672</c:v>
              </c:pt>
              <c:pt idx="80">
                <c:v>-10.059111116166672</c:v>
              </c:pt>
              <c:pt idx="81">
                <c:v>-8.9660504117000048</c:v>
              </c:pt>
              <c:pt idx="82">
                <c:v>-8.9450386707666727</c:v>
              </c:pt>
              <c:pt idx="83">
                <c:v>-10.095267186033333</c:v>
              </c:pt>
              <c:pt idx="84">
                <c:v>-12.518904015266672</c:v>
              </c:pt>
              <c:pt idx="85">
                <c:v>-12.155479102266677</c:v>
              </c:pt>
              <c:pt idx="86">
                <c:v>-11.071014587933334</c:v>
              </c:pt>
              <c:pt idx="87">
                <c:v>-9.7130664543333349</c:v>
              </c:pt>
              <c:pt idx="88">
                <c:v>-10.61534500466667</c:v>
              </c:pt>
              <c:pt idx="89">
                <c:v>-10.936596493100007</c:v>
              </c:pt>
              <c:pt idx="90">
                <c:v>-11.416954970533332</c:v>
              </c:pt>
              <c:pt idx="91">
                <c:v>-10.936925388933325</c:v>
              </c:pt>
              <c:pt idx="92">
                <c:v>-11.255283854366676</c:v>
              </c:pt>
              <c:pt idx="93">
                <c:v>-11.719465100599999</c:v>
              </c:pt>
              <c:pt idx="94">
                <c:v>-12.189714175400002</c:v>
              </c:pt>
              <c:pt idx="95">
                <c:v>-13.549637422</c:v>
              </c:pt>
              <c:pt idx="96">
                <c:v>-13.120823367633326</c:v>
              </c:pt>
              <c:pt idx="97">
                <c:v>-13.390757168266672</c:v>
              </c:pt>
              <c:pt idx="98">
                <c:v>-11.48729053553334</c:v>
              </c:pt>
              <c:pt idx="99">
                <c:v>-12.0640296245</c:v>
              </c:pt>
              <c:pt idx="100">
                <c:v>-13.557469730833336</c:v>
              </c:pt>
              <c:pt idx="101">
                <c:v>-17.216608966500001</c:v>
              </c:pt>
              <c:pt idx="102">
                <c:v>-18.424406635533302</c:v>
              </c:pt>
              <c:pt idx="103">
                <c:v>-18.183113740299987</c:v>
              </c:pt>
              <c:pt idx="104">
                <c:v>-18.791166984466667</c:v>
              </c:pt>
              <c:pt idx="105">
                <c:v>-21.055668506066663</c:v>
              </c:pt>
              <c:pt idx="106">
                <c:v>-23.714361851899998</c:v>
              </c:pt>
              <c:pt idx="107">
                <c:v>-25.889412779733302</c:v>
              </c:pt>
              <c:pt idx="108">
                <c:v>-27.530892989600005</c:v>
              </c:pt>
              <c:pt idx="109">
                <c:v>-26.887315113766665</c:v>
              </c:pt>
              <c:pt idx="110">
                <c:v>-26.389382366499987</c:v>
              </c:pt>
              <c:pt idx="111">
                <c:v>-25.873732931333294</c:v>
              </c:pt>
              <c:pt idx="112">
                <c:v>-26.814547250433318</c:v>
              </c:pt>
              <c:pt idx="113">
                <c:v>-25.964109469233318</c:v>
              </c:pt>
              <c:pt idx="114">
                <c:v>-24.581191314699996</c:v>
              </c:pt>
              <c:pt idx="115">
                <c:v>-24.866418841433308</c:v>
              </c:pt>
              <c:pt idx="116">
                <c:v>-26.128006968099999</c:v>
              </c:pt>
              <c:pt idx="117">
                <c:v>-29.138462364100004</c:v>
              </c:pt>
              <c:pt idx="118">
                <c:v>-29.769968731133329</c:v>
              </c:pt>
              <c:pt idx="119">
                <c:v>-29.324036268466667</c:v>
              </c:pt>
              <c:pt idx="120">
                <c:v>-28.364270809466664</c:v>
              </c:pt>
              <c:pt idx="121">
                <c:v>-27.343360402433326</c:v>
              </c:pt>
              <c:pt idx="122">
                <c:v>-25.869223388033316</c:v>
              </c:pt>
              <c:pt idx="123">
                <c:v>-24.017259037633327</c:v>
              </c:pt>
              <c:pt idx="124">
                <c:v>-22.059370256233329</c:v>
              </c:pt>
              <c:pt idx="125">
                <c:v>-21.040626606366637</c:v>
              </c:pt>
              <c:pt idx="126">
                <c:v>-19.0398234745</c:v>
              </c:pt>
              <c:pt idx="127">
                <c:v>-18.030899205000001</c:v>
              </c:pt>
              <c:pt idx="128">
                <c:v>-18.170657851766666</c:v>
              </c:pt>
              <c:pt idx="129">
                <c:v>-18.912068654133321</c:v>
              </c:pt>
              <c:pt idx="130">
                <c:v>-18.234042291699989</c:v>
              </c:pt>
              <c:pt idx="131">
                <c:v>-16.430589126433329</c:v>
              </c:pt>
            </c:numLit>
          </c:val>
        </c:ser>
        <c:ser>
          <c:idx val="3"/>
          <c:order val="3"/>
          <c:tx>
            <c:v>servicos</c:v>
          </c:tx>
          <c:spPr>
            <a:ln w="25400">
              <a:solidFill>
                <a:srgbClr val="333333"/>
              </a:solidFill>
              <a:prstDash val="solid"/>
            </a:ln>
          </c:spPr>
          <c:marker>
            <c:symbol val="none"/>
          </c:marker>
          <c:dLbls>
            <c:dLbl>
              <c:idx val="20"/>
              <c:layout>
                <c:manualLayout>
                  <c:x val="0.41006232183078301"/>
                  <c:y val="-0.1214369357676446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dLbl>
            <c:delete val="1"/>
          </c:dLbls>
          <c:cat>
            <c:strLit>
              <c:ptCount val="13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strLit>
          </c:cat>
          <c:val>
            <c:numLit>
              <c:formatCode>0.0</c:formatCode>
              <c:ptCount val="132"/>
              <c:pt idx="0">
                <c:v>-21.515086230545236</c:v>
              </c:pt>
              <c:pt idx="1">
                <c:v>-19.569700173157973</c:v>
              </c:pt>
              <c:pt idx="2">
                <c:v>-21.84115802162648</c:v>
              </c:pt>
              <c:pt idx="3">
                <c:v>-26.358003310201212</c:v>
              </c:pt>
              <c:pt idx="4">
                <c:v>-28.902723023035545</c:v>
              </c:pt>
              <c:pt idx="5">
                <c:v>-29.298373206624174</c:v>
              </c:pt>
              <c:pt idx="6">
                <c:v>-21.604077785149155</c:v>
              </c:pt>
              <c:pt idx="7">
                <c:v>-21.617901563430721</c:v>
              </c:pt>
              <c:pt idx="8">
                <c:v>-18.354675608859424</c:v>
              </c:pt>
              <c:pt idx="9">
                <c:v>-18.407357003651537</c:v>
              </c:pt>
              <c:pt idx="10">
                <c:v>-16.165592956149073</c:v>
              </c:pt>
              <c:pt idx="11">
                <c:v>-17.762611695696286</c:v>
              </c:pt>
              <c:pt idx="12">
                <c:v>-18.535795438349947</c:v>
              </c:pt>
              <c:pt idx="13">
                <c:v>-18.778492509534519</c:v>
              </c:pt>
              <c:pt idx="14">
                <c:v>-15.569004251623399</c:v>
              </c:pt>
              <c:pt idx="15">
                <c:v>-16.373805870803174</c:v>
              </c:pt>
              <c:pt idx="16">
                <c:v>-14.816665461862256</c:v>
              </c:pt>
              <c:pt idx="17">
                <c:v>-14.030150819224977</c:v>
              </c:pt>
              <c:pt idx="18">
                <c:v>-9.2504153007428869</c:v>
              </c:pt>
              <c:pt idx="19">
                <c:v>-7.8294165458501679</c:v>
              </c:pt>
              <c:pt idx="20">
                <c:v>-8.5344472495164627</c:v>
              </c:pt>
              <c:pt idx="21">
                <c:v>-13.057364549511592</c:v>
              </c:pt>
              <c:pt idx="22">
                <c:v>-13.201710625232119</c:v>
              </c:pt>
              <c:pt idx="23">
                <c:v>-10.962914651795154</c:v>
              </c:pt>
              <c:pt idx="24">
                <c:v>-5.7531126191934341</c:v>
              </c:pt>
              <c:pt idx="25">
                <c:v>-4.0513015603547808</c:v>
              </c:pt>
              <c:pt idx="26">
                <c:v>-3.9766957216651737</c:v>
              </c:pt>
              <c:pt idx="27">
                <c:v>-4.9426459737208424</c:v>
              </c:pt>
              <c:pt idx="28">
                <c:v>-8.408827222443259</c:v>
              </c:pt>
              <c:pt idx="29">
                <c:v>-13.531234582330223</c:v>
              </c:pt>
              <c:pt idx="30">
                <c:v>-17.805928218213868</c:v>
              </c:pt>
              <c:pt idx="31">
                <c:v>-18.505398697788873</c:v>
              </c:pt>
              <c:pt idx="32">
                <c:v>-15.027293256243295</c:v>
              </c:pt>
              <c:pt idx="33">
                <c:v>-12.838481560133149</c:v>
              </c:pt>
              <c:pt idx="34">
                <c:v>-12.115264096397475</c:v>
              </c:pt>
              <c:pt idx="35">
                <c:v>-9.5396565922875975</c:v>
              </c:pt>
              <c:pt idx="36">
                <c:v>-10.08713399685003</c:v>
              </c:pt>
              <c:pt idx="37">
                <c:v>-11.200737074924454</c:v>
              </c:pt>
              <c:pt idx="38">
                <c:v>-15.608633830650652</c:v>
              </c:pt>
              <c:pt idx="39">
                <c:v>-13.922389491182606</c:v>
              </c:pt>
              <c:pt idx="40">
                <c:v>-10.107156446711818</c:v>
              </c:pt>
              <c:pt idx="41">
                <c:v>-6.3071346018775882</c:v>
              </c:pt>
              <c:pt idx="42">
                <c:v>-6.3195122084326725</c:v>
              </c:pt>
              <c:pt idx="43">
                <c:v>-8.5684360154167045</c:v>
              </c:pt>
              <c:pt idx="44">
                <c:v>-12.859092422174639</c:v>
              </c:pt>
              <c:pt idx="45">
                <c:v>-15.661422315954587</c:v>
              </c:pt>
              <c:pt idx="46">
                <c:v>-16.091057734674884</c:v>
              </c:pt>
              <c:pt idx="47">
                <c:v>-15.989775160454128</c:v>
              </c:pt>
              <c:pt idx="48">
                <c:v>-15.752006843382157</c:v>
              </c:pt>
              <c:pt idx="49">
                <c:v>-12.132381457411883</c:v>
              </c:pt>
              <c:pt idx="50">
                <c:v>-11.249916350023085</c:v>
              </c:pt>
              <c:pt idx="51">
                <c:v>-11.84107660664858</c:v>
              </c:pt>
              <c:pt idx="52">
                <c:v>-15.80414083903881</c:v>
              </c:pt>
              <c:pt idx="53">
                <c:v>-18.303850018955707</c:v>
              </c:pt>
              <c:pt idx="54">
                <c:v>-18.297472299615706</c:v>
              </c:pt>
              <c:pt idx="55">
                <c:v>-15.430708634447639</c:v>
              </c:pt>
              <c:pt idx="56">
                <c:v>-11.761771345620543</c:v>
              </c:pt>
              <c:pt idx="57">
                <c:v>-9.7323678177532926</c:v>
              </c:pt>
              <c:pt idx="58">
                <c:v>-11.571045904269747</c:v>
              </c:pt>
              <c:pt idx="59">
                <c:v>-11.673229998178813</c:v>
              </c:pt>
              <c:pt idx="60">
                <c:v>-10.848619031561952</c:v>
              </c:pt>
              <c:pt idx="61">
                <c:v>-9.3514836205674943</c:v>
              </c:pt>
              <c:pt idx="62">
                <c:v>-9.3419334447909339</c:v>
              </c:pt>
              <c:pt idx="63">
                <c:v>-7.6620947848160865</c:v>
              </c:pt>
              <c:pt idx="64">
                <c:v>-9.7170340083132807</c:v>
              </c:pt>
              <c:pt idx="65">
                <c:v>-7.1370152986678983</c:v>
              </c:pt>
              <c:pt idx="66">
                <c:v>-10.788491037794749</c:v>
              </c:pt>
              <c:pt idx="67">
                <c:v>-12.123219786106921</c:v>
              </c:pt>
              <c:pt idx="68">
                <c:v>-12.991288714295193</c:v>
              </c:pt>
              <c:pt idx="69">
                <c:v>-14.851015350490925</c:v>
              </c:pt>
              <c:pt idx="70">
                <c:v>-14.550646740931086</c:v>
              </c:pt>
              <c:pt idx="71">
                <c:v>-17.012555894671515</c:v>
              </c:pt>
              <c:pt idx="72">
                <c:v>-15.814988674556039</c:v>
              </c:pt>
              <c:pt idx="73">
                <c:v>-15.944284549791449</c:v>
              </c:pt>
              <c:pt idx="74">
                <c:v>-16.96492314749516</c:v>
              </c:pt>
              <c:pt idx="75">
                <c:v>-14.662989794046474</c:v>
              </c:pt>
              <c:pt idx="76">
                <c:v>-12.107909240010303</c:v>
              </c:pt>
              <c:pt idx="77">
                <c:v>-9.3185112686466365</c:v>
              </c:pt>
              <c:pt idx="78">
                <c:v>-8.1697905397565886</c:v>
              </c:pt>
              <c:pt idx="79">
                <c:v>-6.8262186723708327</c:v>
              </c:pt>
              <c:pt idx="80">
                <c:v>-6.5410579541005136</c:v>
              </c:pt>
              <c:pt idx="81">
                <c:v>-4.7196885927897183</c:v>
              </c:pt>
              <c:pt idx="82">
                <c:v>-4.2818029565243432</c:v>
              </c:pt>
              <c:pt idx="83">
                <c:v>-3.8047556067627384</c:v>
              </c:pt>
              <c:pt idx="84">
                <c:v>-4.6277989271385271</c:v>
              </c:pt>
              <c:pt idx="85">
                <c:v>-5.3886469456206347</c:v>
              </c:pt>
              <c:pt idx="86">
                <c:v>-4.6751558814538337</c:v>
              </c:pt>
              <c:pt idx="87">
                <c:v>-6.2409325971799685</c:v>
              </c:pt>
              <c:pt idx="88">
                <c:v>-6.1943423220408915</c:v>
              </c:pt>
              <c:pt idx="89">
                <c:v>-8.0595931248366277</c:v>
              </c:pt>
              <c:pt idx="90">
                <c:v>-7.2723453643648641</c:v>
              </c:pt>
              <c:pt idx="91">
                <c:v>-7.2719126052719494</c:v>
              </c:pt>
              <c:pt idx="92">
                <c:v>-5.7797975021648922</c:v>
              </c:pt>
              <c:pt idx="93">
                <c:v>-5.3255612220579458</c:v>
              </c:pt>
              <c:pt idx="94">
                <c:v>-5.3167102330982345</c:v>
              </c:pt>
              <c:pt idx="95">
                <c:v>-5.9732957845726036</c:v>
              </c:pt>
              <c:pt idx="96">
                <c:v>-8.8189542972659751</c:v>
              </c:pt>
              <c:pt idx="97">
                <c:v>-10.874605923009698</c:v>
              </c:pt>
              <c:pt idx="98">
                <c:v>-13.207701474655391</c:v>
              </c:pt>
              <c:pt idx="99">
                <c:v>-14.373754605858666</c:v>
              </c:pt>
              <c:pt idx="100">
                <c:v>-14.589072797677403</c:v>
              </c:pt>
              <c:pt idx="101">
                <c:v>-14.338172141974852</c:v>
              </c:pt>
              <c:pt idx="102">
                <c:v>-13.49291165294887</c:v>
              </c:pt>
              <c:pt idx="103">
                <c:v>-13.955564919515844</c:v>
              </c:pt>
              <c:pt idx="104">
                <c:v>-14.584223474836977</c:v>
              </c:pt>
              <c:pt idx="105">
                <c:v>-15.87455138602658</c:v>
              </c:pt>
              <c:pt idx="106">
                <c:v>-17.015304840631977</c:v>
              </c:pt>
              <c:pt idx="107">
                <c:v>-18.345158890156693</c:v>
              </c:pt>
              <c:pt idx="108">
                <c:v>-17.474731482858033</c:v>
              </c:pt>
              <c:pt idx="109">
                <c:v>-15.348870508887094</c:v>
              </c:pt>
              <c:pt idx="110">
                <c:v>-14.291871270778978</c:v>
              </c:pt>
              <c:pt idx="111">
                <c:v>-14.457631758225652</c:v>
              </c:pt>
              <c:pt idx="112">
                <c:v>-16.688236589926699</c:v>
              </c:pt>
              <c:pt idx="113">
                <c:v>-16.692747075324306</c:v>
              </c:pt>
              <c:pt idx="114">
                <c:v>-16.239672232663278</c:v>
              </c:pt>
              <c:pt idx="115">
                <c:v>-14.977885634726059</c:v>
              </c:pt>
              <c:pt idx="116">
                <c:v>-15.504979548727007</c:v>
              </c:pt>
              <c:pt idx="117">
                <c:v>-15.887117017461456</c:v>
              </c:pt>
              <c:pt idx="118">
                <c:v>-17.466581781513529</c:v>
              </c:pt>
              <c:pt idx="119">
                <c:v>-17.746358197050991</c:v>
              </c:pt>
              <c:pt idx="120">
                <c:v>-18.356362169136251</c:v>
              </c:pt>
              <c:pt idx="121">
                <c:v>-17.7341599618813</c:v>
              </c:pt>
              <c:pt idx="122">
                <c:v>-17.328874277633926</c:v>
              </c:pt>
              <c:pt idx="123">
                <c:v>-17.44780435215252</c:v>
              </c:pt>
              <c:pt idx="124">
                <c:v>-17.958991939683827</c:v>
              </c:pt>
              <c:pt idx="125">
                <c:v>-17.25775177595893</c:v>
              </c:pt>
              <c:pt idx="126">
                <c:v>-16.129304896672558</c:v>
              </c:pt>
              <c:pt idx="127">
                <c:v>-13.403860675476006</c:v>
              </c:pt>
              <c:pt idx="128">
                <c:v>-12.139660598891057</c:v>
              </c:pt>
              <c:pt idx="129">
                <c:v>-10.957091554105231</c:v>
              </c:pt>
              <c:pt idx="130">
                <c:v>-10.569022984102119</c:v>
              </c:pt>
              <c:pt idx="131">
                <c:v>-9.4383193142575728</c:v>
              </c:pt>
            </c:numLit>
          </c:val>
        </c:ser>
        <c:marker val="1"/>
        <c:axId val="114539136"/>
        <c:axId val="114631040"/>
      </c:lineChart>
      <c:catAx>
        <c:axId val="114539136"/>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14631040"/>
        <c:crosses val="autoZero"/>
        <c:auto val="1"/>
        <c:lblAlgn val="ctr"/>
        <c:lblOffset val="100"/>
        <c:tickLblSkip val="1"/>
        <c:tickMarkSkip val="1"/>
      </c:catAx>
      <c:valAx>
        <c:axId val="114631040"/>
        <c:scaling>
          <c:orientation val="minMax"/>
          <c:max val="2"/>
          <c:min val="-6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14539136"/>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20495571348410374"/>
          <c:y val="6.3777172084258704E-2"/>
          <c:w val="0.59008884931312322"/>
          <c:h val="0.77852648226663979"/>
        </c:manualLayout>
      </c:layout>
      <c:radarChart>
        <c:radarStyle val="marker"/>
        <c:ser>
          <c:idx val="1"/>
          <c:order val="0"/>
          <c:spPr>
            <a:ln w="28575" cap="flat" cmpd="sng" algn="ctr">
              <a:solidFill>
                <a:schemeClr val="accent2"/>
              </a:solidFill>
              <a:prstDash val="solid"/>
            </a:ln>
            <a:effectLst/>
          </c:spPr>
          <c:marker>
            <c:symbol val="none"/>
          </c:marker>
          <c:cat>
            <c:strRef>
              <c:f>('21destaque'!$C$9:$C$26,'21destaque'!$C$28:$C$37,'21destaque'!$C$39)</c:f>
              <c:strCache>
                <c:ptCount val="29"/>
                <c:pt idx="0">
                  <c:v>Alemanha</c:v>
                </c:pt>
                <c:pt idx="1">
                  <c:v>Áustria</c:v>
                </c:pt>
                <c:pt idx="2">
                  <c:v>Bélgica</c:v>
                </c:pt>
                <c:pt idx="3">
                  <c:v>Chipre</c:v>
                </c:pt>
                <c:pt idx="5">
                  <c:v>Eslováquia</c:v>
                </c:pt>
                <c:pt idx="6">
                  <c:v>Eslovénia </c:v>
                </c:pt>
                <c:pt idx="7">
                  <c:v>Espanha</c:v>
                </c:pt>
                <c:pt idx="8">
                  <c:v>Estónia</c:v>
                </c:pt>
                <c:pt idx="9">
                  <c:v>Finlândia</c:v>
                </c:pt>
                <c:pt idx="10">
                  <c:v>França</c:v>
                </c:pt>
                <c:pt idx="11">
                  <c:v>Grécia (2)</c:v>
                </c:pt>
                <c:pt idx="12">
                  <c:v>Holanda</c:v>
                </c:pt>
                <c:pt idx="13">
                  <c:v>Irlanda</c:v>
                </c:pt>
                <c:pt idx="14">
                  <c:v>Itália</c:v>
                </c:pt>
                <c:pt idx="15">
                  <c:v>Luxemburgo</c:v>
                </c:pt>
                <c:pt idx="16">
                  <c:v>Malta</c:v>
                </c:pt>
                <c:pt idx="17">
                  <c:v>Portugal</c:v>
                </c:pt>
                <c:pt idx="18">
                  <c:v>Bulgária</c:v>
                </c:pt>
                <c:pt idx="19">
                  <c:v>Dinamarca </c:v>
                </c:pt>
                <c:pt idx="20">
                  <c:v>Hungria (1)</c:v>
                </c:pt>
                <c:pt idx="21">
                  <c:v>Letónia (1)</c:v>
                </c:pt>
                <c:pt idx="22">
                  <c:v>Lituânia </c:v>
                </c:pt>
                <c:pt idx="23">
                  <c:v>Polónia</c:v>
                </c:pt>
                <c:pt idx="24">
                  <c:v>Reino Unido (2)</c:v>
                </c:pt>
                <c:pt idx="25">
                  <c:v>República Checa</c:v>
                </c:pt>
                <c:pt idx="26">
                  <c:v>Roménia</c:v>
                </c:pt>
                <c:pt idx="27">
                  <c:v>Suécia</c:v>
                </c:pt>
                <c:pt idx="28">
                  <c:v>Estados Unidos</c:v>
                </c:pt>
              </c:strCache>
            </c:strRef>
          </c:cat>
          <c:val>
            <c:numRef>
              <c:f>('21destaque'!$I$9:$I$26,'21destaque'!$I$28:$I$37,'21destaque'!$I$39)</c:f>
              <c:numCache>
                <c:formatCode>#,##0.00</c:formatCode>
                <c:ptCount val="29"/>
                <c:pt idx="0">
                  <c:v>0.92307692307692302</c:v>
                </c:pt>
                <c:pt idx="1">
                  <c:v>1.0625</c:v>
                </c:pt>
                <c:pt idx="2">
                  <c:v>0.93181818181818166</c:v>
                </c:pt>
                <c:pt idx="3">
                  <c:v>0.92528735632183923</c:v>
                </c:pt>
                <c:pt idx="4">
                  <c:v>0.80975609756097566</c:v>
                </c:pt>
                <c:pt idx="5">
                  <c:v>0.97101449275362317</c:v>
                </c:pt>
                <c:pt idx="6">
                  <c:v>1.3409090909090908</c:v>
                </c:pt>
                <c:pt idx="7">
                  <c:v>1.0720000000000001</c:v>
                </c:pt>
                <c:pt idx="8">
                  <c:v>0.90816326530612246</c:v>
                </c:pt>
                <c:pt idx="9">
                  <c:v>0.875</c:v>
                </c:pt>
                <c:pt idx="10">
                  <c:v>0.99082568807339455</c:v>
                </c:pt>
                <c:pt idx="11">
                  <c:v>1.2931726907630523</c:v>
                </c:pt>
                <c:pt idx="12">
                  <c:v>0.91891891891891886</c:v>
                </c:pt>
                <c:pt idx="13">
                  <c:v>0.77443609022556392</c:v>
                </c:pt>
                <c:pt idx="14">
                  <c:v>1.1311475409836067</c:v>
                </c:pt>
                <c:pt idx="15">
                  <c:v>1.2962962962962963</c:v>
                </c:pt>
                <c:pt idx="16">
                  <c:v>0.94366197183098599</c:v>
                </c:pt>
                <c:pt idx="17">
                  <c:v>1.0466666666666666</c:v>
                </c:pt>
                <c:pt idx="18">
                  <c:v>0.94776119402985071</c:v>
                </c:pt>
                <c:pt idx="19">
                  <c:v>1.0735294117647058</c:v>
                </c:pt>
                <c:pt idx="20">
                  <c:v>1.0823529411764705</c:v>
                </c:pt>
                <c:pt idx="21">
                  <c:v>0</c:v>
                </c:pt>
                <c:pt idx="22">
                  <c:v>0.81599999999999995</c:v>
                </c:pt>
                <c:pt idx="23">
                  <c:v>1.1630434782608696</c:v>
                </c:pt>
                <c:pt idx="24">
                  <c:v>0.89473684210526316</c:v>
                </c:pt>
                <c:pt idx="25">
                  <c:v>1.43859649122807</c:v>
                </c:pt>
                <c:pt idx="26">
                  <c:v>0.83333333333333337</c:v>
                </c:pt>
                <c:pt idx="27">
                  <c:v>0.94047619047619047</c:v>
                </c:pt>
                <c:pt idx="28">
                  <c:v>0.94117647058823539</c:v>
                </c:pt>
              </c:numCache>
            </c:numRef>
          </c:val>
        </c:ser>
        <c:axId val="114639616"/>
        <c:axId val="114641152"/>
      </c:radarChart>
      <c:catAx>
        <c:axId val="114639616"/>
        <c:scaling>
          <c:orientation val="minMax"/>
        </c:scaling>
        <c:axPos val="b"/>
        <c:majorGridlines>
          <c:spPr>
            <a:ln w="3175">
              <a:solidFill>
                <a:srgbClr val="333333"/>
              </a:solidFill>
              <a:prstDash val="solid"/>
            </a:ln>
          </c:spPr>
        </c:majorGridlines>
        <c:numFmt formatCode="0000" sourceLinked="0"/>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114641152"/>
        <c:crosses val="autoZero"/>
        <c:lblAlgn val="ctr"/>
        <c:lblOffset val="100"/>
      </c:catAx>
      <c:valAx>
        <c:axId val="114641152"/>
        <c:scaling>
          <c:orientation val="minMax"/>
          <c:max val="1.8"/>
          <c:min val="0"/>
        </c:scaling>
        <c:axPos val="l"/>
        <c:majorGridlines>
          <c:spPr>
            <a:ln w="3175">
              <a:solidFill>
                <a:srgbClr val="333333"/>
              </a:solidFill>
              <a:prstDash val="solid"/>
            </a:ln>
          </c:spPr>
        </c:majorGridlines>
        <c:numFmt formatCode="0.0" sourceLinked="0"/>
        <c:majorTickMark val="cross"/>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114639616"/>
        <c:crosses val="autoZero"/>
        <c:crossBetween val="between"/>
        <c:majorUnit val="0.5"/>
        <c:minorUnit val="0.5"/>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20495571348410374"/>
          <c:y val="6.3777172084258704E-2"/>
          <c:w val="0.59008884931312322"/>
          <c:h val="0.77852648226663979"/>
        </c:manualLayout>
      </c:layout>
      <c:radarChart>
        <c:radarStyle val="marker"/>
        <c:ser>
          <c:idx val="1"/>
          <c:order val="0"/>
          <c:spPr>
            <a:ln w="28575" cap="flat" cmpd="sng" algn="ctr">
              <a:solidFill>
                <a:schemeClr val="accent2"/>
              </a:solidFill>
              <a:prstDash val="solid"/>
            </a:ln>
            <a:effectLst/>
          </c:spPr>
          <c:marker>
            <c:symbol val="none"/>
          </c:marker>
          <c:cat>
            <c:strLit>
              <c:ptCount val="29"/>
              <c:pt idx="0">
                <c:v>Alemanha</c:v>
              </c:pt>
              <c:pt idx="1">
                <c:v>Áustria</c:v>
              </c:pt>
              <c:pt idx="2">
                <c:v>Bélgica</c:v>
              </c:pt>
              <c:pt idx="3">
                <c:v>Chipre (3)</c:v>
              </c:pt>
              <c:pt idx="4">
                <c:v>Eslováquia</c:v>
              </c:pt>
              <c:pt idx="5">
                <c:v>Eslovénia (3)</c:v>
              </c:pt>
              <c:pt idx="6">
                <c:v>Espanha</c:v>
              </c:pt>
              <c:pt idx="7">
                <c:v>Estónia (2) </c:v>
              </c:pt>
              <c:pt idx="8">
                <c:v>Finlândia</c:v>
              </c:pt>
              <c:pt idx="9">
                <c:v>França</c:v>
              </c:pt>
              <c:pt idx="10">
                <c:v>Grécia (1)</c:v>
              </c:pt>
              <c:pt idx="11">
                <c:v>Holanda</c:v>
              </c:pt>
              <c:pt idx="12">
                <c:v>Irlanda</c:v>
              </c:pt>
              <c:pt idx="13">
                <c:v>Itália</c:v>
              </c:pt>
              <c:pt idx="14">
                <c:v>Luxemburgo</c:v>
              </c:pt>
              <c:pt idx="15">
                <c:v>Malta</c:v>
              </c:pt>
              <c:pt idx="16">
                <c:v>Portugal</c:v>
              </c:pt>
              <c:pt idx="17">
                <c:v>Bulgária</c:v>
              </c:pt>
              <c:pt idx="18">
                <c:v>Dinamarca </c:v>
              </c:pt>
              <c:pt idx="19">
                <c:v>Hungria (2)</c:v>
              </c:pt>
              <c:pt idx="20">
                <c:v>Letónia (1)</c:v>
              </c:pt>
              <c:pt idx="21">
                <c:v>Lituânia </c:v>
              </c:pt>
              <c:pt idx="22">
                <c:v>Polónia</c:v>
              </c:pt>
              <c:pt idx="23">
                <c:v>Reino Unido (1)</c:v>
              </c:pt>
              <c:pt idx="24">
                <c:v>República Checa</c:v>
              </c:pt>
              <c:pt idx="25">
                <c:v>Roménia (3)</c:v>
              </c:pt>
              <c:pt idx="26">
                <c:v>Suécia</c:v>
              </c:pt>
              <c:pt idx="27">
                <c:v>Estados Unidos</c:v>
              </c:pt>
              <c:pt idx="28">
                <c:v>Japão (2)</c:v>
              </c:pt>
            </c:strLit>
          </c:cat>
          <c:val>
            <c:numLit>
              <c:formatCode>General</c:formatCode>
              <c:ptCount val="29"/>
              <c:pt idx="0">
                <c:v>0.89285714285714257</c:v>
              </c:pt>
              <c:pt idx="1">
                <c:v>0.97916666666666652</c:v>
              </c:pt>
              <c:pt idx="2">
                <c:v>0.91111111111111098</c:v>
              </c:pt>
              <c:pt idx="3">
                <c:v>0.95783132530120452</c:v>
              </c:pt>
              <c:pt idx="4">
                <c:v>1.1102941176470578</c:v>
              </c:pt>
              <c:pt idx="5">
                <c:v>1.2038834951456012</c:v>
              </c:pt>
              <c:pt idx="6">
                <c:v>1.0494296577946136</c:v>
              </c:pt>
              <c:pt idx="7">
                <c:v>1.0243902439024151</c:v>
              </c:pt>
              <c:pt idx="8">
                <c:v>0.81521739130434756</c:v>
              </c:pt>
              <c:pt idx="9">
                <c:v>1.0185185185185281</c:v>
              </c:pt>
              <c:pt idx="10">
                <c:v>1.2614107883817427</c:v>
              </c:pt>
              <c:pt idx="11">
                <c:v>0.85915492957746453</c:v>
              </c:pt>
              <c:pt idx="12">
                <c:v>0.71794871794873483</c:v>
              </c:pt>
              <c:pt idx="13">
                <c:v>1.147826086956522</c:v>
              </c:pt>
              <c:pt idx="14">
                <c:v>1.346938775510204</c:v>
              </c:pt>
              <c:pt idx="15">
                <c:v>0.95238095238095244</c:v>
              </c:pt>
              <c:pt idx="16">
                <c:v>0.97752808988762496</c:v>
              </c:pt>
              <c:pt idx="17">
                <c:v>0.79285714285714259</c:v>
              </c:pt>
              <c:pt idx="18">
                <c:v>1.0769230769230769</c:v>
              </c:pt>
              <c:pt idx="19">
                <c:v>1.0096153846153846</c:v>
              </c:pt>
              <c:pt idx="20">
                <c:v>0.8175182481751827</c:v>
              </c:pt>
              <c:pt idx="21">
                <c:v>0.83464566929133865</c:v>
              </c:pt>
              <c:pt idx="22">
                <c:v>1.1386138613861712</c:v>
              </c:pt>
              <c:pt idx="23">
                <c:v>0.88888888888888895</c:v>
              </c:pt>
              <c:pt idx="24">
                <c:v>1.3934426229508201</c:v>
              </c:pt>
              <c:pt idx="25">
                <c:v>0.8271604938271605</c:v>
              </c:pt>
              <c:pt idx="26">
                <c:v>0.9506172839506174</c:v>
              </c:pt>
              <c:pt idx="27">
                <c:v>0.8987341772152001</c:v>
              </c:pt>
              <c:pt idx="28">
                <c:v>0.9285714285714286</c:v>
              </c:pt>
            </c:numLit>
          </c:val>
        </c:ser>
        <c:axId val="111253760"/>
        <c:axId val="111267840"/>
      </c:radarChart>
      <c:catAx>
        <c:axId val="111253760"/>
        <c:scaling>
          <c:orientation val="minMax"/>
        </c:scaling>
        <c:axPos val="b"/>
        <c:majorGridlines>
          <c:spPr>
            <a:ln w="3175">
              <a:solidFill>
                <a:srgbClr val="333333"/>
              </a:solidFill>
              <a:prstDash val="solid"/>
            </a:ln>
          </c:spPr>
        </c:majorGridlines>
        <c:numFmt formatCode="0000" sourceLinked="0"/>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111267840"/>
        <c:crosses val="autoZero"/>
        <c:lblAlgn val="ctr"/>
        <c:lblOffset val="100"/>
      </c:catAx>
      <c:valAx>
        <c:axId val="111267840"/>
        <c:scaling>
          <c:orientation val="minMax"/>
          <c:max val="1.8"/>
          <c:min val="0"/>
        </c:scaling>
        <c:axPos val="l"/>
        <c:majorGridlines>
          <c:spPr>
            <a:ln w="3175">
              <a:solidFill>
                <a:srgbClr val="333333"/>
              </a:solidFill>
              <a:prstDash val="solid"/>
            </a:ln>
          </c:spPr>
        </c:majorGridlines>
        <c:numFmt formatCode="0.0" sourceLinked="0"/>
        <c:majorTickMark val="cross"/>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111253760"/>
        <c:crosses val="autoZero"/>
        <c:crossBetween val="between"/>
        <c:majorUnit val="0.5"/>
        <c:minorUnit val="0.5"/>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19809601609597091"/>
          <c:y val="6.3777172084258704E-2"/>
          <c:w val="0.60380736269638746"/>
          <c:h val="0.7718910485839775"/>
        </c:manualLayout>
      </c:layout>
      <c:radarChart>
        <c:radarStyle val="marker"/>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0.92307692307692302</c:v>
                </c:pt>
                <c:pt idx="1">
                  <c:v>1.0625</c:v>
                </c:pt>
                <c:pt idx="2">
                  <c:v>0.93181818181818166</c:v>
                </c:pt>
                <c:pt idx="3">
                  <c:v>0.92528735632183923</c:v>
                </c:pt>
                <c:pt idx="4">
                  <c:v>0.80975609756097566</c:v>
                </c:pt>
                <c:pt idx="5">
                  <c:v>0.97101449275362317</c:v>
                </c:pt>
                <c:pt idx="6">
                  <c:v>1.3409090909090908</c:v>
                </c:pt>
                <c:pt idx="7">
                  <c:v>1.0720000000000001</c:v>
                </c:pt>
                <c:pt idx="8">
                  <c:v>0.90816326530612246</c:v>
                </c:pt>
                <c:pt idx="9">
                  <c:v>0.875</c:v>
                </c:pt>
                <c:pt idx="10">
                  <c:v>0.99082568807339455</c:v>
                </c:pt>
                <c:pt idx="11">
                  <c:v>1.2931726907630523</c:v>
                </c:pt>
                <c:pt idx="12">
                  <c:v>0.91891891891891886</c:v>
                </c:pt>
                <c:pt idx="13">
                  <c:v>0.77443609022556392</c:v>
                </c:pt>
                <c:pt idx="14">
                  <c:v>1.1311475409836067</c:v>
                </c:pt>
                <c:pt idx="15">
                  <c:v>1.2962962962962963</c:v>
                </c:pt>
                <c:pt idx="16">
                  <c:v>0.94366197183098599</c:v>
                </c:pt>
                <c:pt idx="17">
                  <c:v>1.0466666666666666</c:v>
                </c:pt>
              </c:numCache>
            </c:numRef>
          </c:val>
        </c:ser>
        <c:axId val="114800896"/>
        <c:axId val="114806784"/>
      </c:radarChart>
      <c:catAx>
        <c:axId val="114800896"/>
        <c:scaling>
          <c:orientation val="minMax"/>
        </c:scaling>
        <c:axPos val="b"/>
        <c:majorGridlines>
          <c:spPr>
            <a:ln w="3175">
              <a:solidFill>
                <a:srgbClr val="333333"/>
              </a:solidFill>
              <a:prstDash val="solid"/>
            </a:ln>
          </c:spPr>
        </c:majorGridlines>
        <c:numFmt formatCode="0000" sourceLinked="0"/>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114806784"/>
        <c:crosses val="autoZero"/>
        <c:lblAlgn val="ctr"/>
        <c:lblOffset val="100"/>
      </c:catAx>
      <c:valAx>
        <c:axId val="114806784"/>
        <c:scaling>
          <c:orientation val="minMax"/>
          <c:max val="1.8"/>
          <c:min val="0"/>
        </c:scaling>
        <c:axPos val="l"/>
        <c:majorGridlines>
          <c:spPr>
            <a:ln w="3175">
              <a:solidFill>
                <a:srgbClr val="333333"/>
              </a:solidFill>
              <a:prstDash val="solid"/>
            </a:ln>
          </c:spPr>
        </c:majorGridlines>
        <c:numFmt formatCode="0.0" sourceLinked="0"/>
        <c:majorTickMark val="cross"/>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114800896"/>
        <c:crosses val="autoZero"/>
        <c:crossBetween val="between"/>
        <c:majorUnit val="0.5"/>
        <c:minorUnit val="0.5"/>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102598528"/>
        <c:axId val="102600064"/>
      </c:barChart>
      <c:catAx>
        <c:axId val="102598528"/>
        <c:scaling>
          <c:orientation val="maxMin"/>
        </c:scaling>
        <c:axPos val="l"/>
        <c:majorTickMark val="none"/>
        <c:tickLblPos val="none"/>
        <c:spPr>
          <a:ln w="3175">
            <a:solidFill>
              <a:srgbClr val="333333"/>
            </a:solidFill>
            <a:prstDash val="solid"/>
          </a:ln>
        </c:spPr>
        <c:crossAx val="102600064"/>
        <c:crosses val="autoZero"/>
        <c:auto val="1"/>
        <c:lblAlgn val="ctr"/>
        <c:lblOffset val="100"/>
        <c:tickMarkSkip val="1"/>
      </c:catAx>
      <c:valAx>
        <c:axId val="102600064"/>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102598528"/>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102623488"/>
        <c:axId val="102625280"/>
      </c:barChart>
      <c:catAx>
        <c:axId val="102623488"/>
        <c:scaling>
          <c:orientation val="maxMin"/>
        </c:scaling>
        <c:axPos val="l"/>
        <c:majorTickMark val="none"/>
        <c:tickLblPos val="none"/>
        <c:spPr>
          <a:ln w="3175">
            <a:solidFill>
              <a:srgbClr val="333333"/>
            </a:solidFill>
            <a:prstDash val="solid"/>
          </a:ln>
        </c:spPr>
        <c:crossAx val="102625280"/>
        <c:crosses val="autoZero"/>
        <c:auto val="1"/>
        <c:lblAlgn val="ctr"/>
        <c:lblOffset val="100"/>
        <c:tickMarkSkip val="1"/>
      </c:catAx>
      <c:valAx>
        <c:axId val="102625280"/>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102623488"/>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102386304"/>
        <c:axId val="102388096"/>
      </c:barChart>
      <c:catAx>
        <c:axId val="102386304"/>
        <c:scaling>
          <c:orientation val="maxMin"/>
        </c:scaling>
        <c:axPos val="l"/>
        <c:majorTickMark val="none"/>
        <c:tickLblPos val="none"/>
        <c:spPr>
          <a:ln w="3175">
            <a:solidFill>
              <a:srgbClr val="333333"/>
            </a:solidFill>
            <a:prstDash val="solid"/>
          </a:ln>
        </c:spPr>
        <c:crossAx val="102388096"/>
        <c:crosses val="autoZero"/>
        <c:auto val="1"/>
        <c:lblAlgn val="ctr"/>
        <c:lblOffset val="100"/>
        <c:tickMarkSkip val="1"/>
      </c:catAx>
      <c:valAx>
        <c:axId val="102388096"/>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102386304"/>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9451516222501612E-3"/>
          <c:y val="4.0812466903703E-2"/>
          <c:w val="0.9788134839532836"/>
          <c:h val="0.93403579928657465"/>
        </c:manualLayout>
      </c:layout>
      <c:barChart>
        <c:barDir val="bar"/>
        <c:grouping val="clustered"/>
        <c:ser>
          <c:idx val="0"/>
          <c:order val="0"/>
          <c:spPr>
            <a:solidFill>
              <a:schemeClr val="accent4"/>
            </a:solidFill>
            <a:ln w="12700">
              <a:solidFill>
                <a:srgbClr val="FFFFFF"/>
              </a:solidFill>
              <a:prstDash val="solid"/>
            </a:ln>
          </c:spPr>
          <c:val>
            <c:numRef>
              <c:f>'16irct'!$J$64:$J$73</c:f>
              <c:numCache>
                <c:formatCode>0.0</c:formatCode>
                <c:ptCount val="10"/>
                <c:pt idx="0">
                  <c:v>4.3898795087215392</c:v>
                </c:pt>
                <c:pt idx="1">
                  <c:v>3.9422489157117546</c:v>
                </c:pt>
                <c:pt idx="2">
                  <c:v>3.0629932499949053</c:v>
                </c:pt>
                <c:pt idx="3">
                  <c:v>3.0466462242292325</c:v>
                </c:pt>
                <c:pt idx="4">
                  <c:v>2.9756572541382642</c:v>
                </c:pt>
                <c:pt idx="5">
                  <c:v>-41.50646177586318</c:v>
                </c:pt>
                <c:pt idx="6">
                  <c:v>-21.4354461707686</c:v>
                </c:pt>
                <c:pt idx="7">
                  <c:v>-14.132355070714864</c:v>
                </c:pt>
                <c:pt idx="8">
                  <c:v>-13.496504973285738</c:v>
                </c:pt>
                <c:pt idx="9">
                  <c:v>-8.2345050455778885</c:v>
                </c:pt>
              </c:numCache>
            </c:numRef>
          </c:val>
        </c:ser>
        <c:gapWidth val="80"/>
        <c:axId val="102407168"/>
        <c:axId val="102413056"/>
      </c:barChart>
      <c:catAx>
        <c:axId val="102407168"/>
        <c:scaling>
          <c:orientation val="maxMin"/>
        </c:scaling>
        <c:axPos val="l"/>
        <c:majorTickMark val="none"/>
        <c:tickLblPos val="none"/>
        <c:crossAx val="102413056"/>
        <c:crossesAt val="0"/>
        <c:auto val="1"/>
        <c:lblAlgn val="ctr"/>
        <c:lblOffset val="100"/>
        <c:tickMarkSkip val="2"/>
      </c:catAx>
      <c:valAx>
        <c:axId val="102413056"/>
        <c:scaling>
          <c:orientation val="minMax"/>
          <c:max val="10"/>
        </c:scaling>
        <c:axPos val="t"/>
        <c:numFmt formatCode="0.0" sourceLinked="1"/>
        <c:majorTickMark val="none"/>
        <c:tickLblPos val="none"/>
        <c:spPr>
          <a:ln w="9525">
            <a:noFill/>
          </a:ln>
        </c:spPr>
        <c:crossAx val="102407168"/>
        <c:crosses val="autoZero"/>
        <c:crossBetween val="between"/>
      </c:valAx>
    </c:plotArea>
    <c:plotVisOnly val="1"/>
    <c:dispBlanksAs val="gap"/>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6.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4326"/>
          <c:y val="5.6803307963070558E-2"/>
        </c:manualLayout>
      </c:layout>
      <c:spPr>
        <a:noFill/>
        <a:ln w="25400">
          <a:noFill/>
        </a:ln>
      </c:spPr>
    </c:title>
    <c:plotArea>
      <c:layout>
        <c:manualLayout>
          <c:layoutTarget val="inner"/>
          <c:xMode val="edge"/>
          <c:yMode val="edge"/>
          <c:x val="0.28422775778271936"/>
          <c:y val="0.25193893811674128"/>
          <c:w val="0.68682615202571895"/>
          <c:h val="0.6608909662596214"/>
        </c:manualLayout>
      </c:layout>
      <c:barChart>
        <c:barDir val="bar"/>
        <c:grouping val="clustered"/>
        <c:ser>
          <c:idx val="0"/>
          <c:order val="0"/>
          <c:tx>
            <c:v>sexo</c:v>
          </c:tx>
          <c:spPr>
            <a:solidFill>
              <a:schemeClr val="bg1">
                <a:lumMod val="65000"/>
                <a:alpha val="91000"/>
              </a:schemeClr>
            </a:solidFill>
            <a:ln w="12700">
              <a:solidFill>
                <a:srgbClr val="808080"/>
              </a:solidFill>
              <a:prstDash val="solid"/>
            </a:ln>
          </c:spPr>
          <c:dPt>
            <c:idx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Val val="1"/>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Val val="1"/>
          </c:dLbls>
          <c:cat>
            <c:strLit>
              <c:ptCount val="2"/>
              <c:pt idx="0">
                <c:v> Feminino</c:v>
              </c:pt>
              <c:pt idx="1">
                <c:v> Masculino</c:v>
              </c:pt>
            </c:strLit>
          </c:cat>
          <c:val>
            <c:numLit>
              <c:formatCode>General</c:formatCode>
              <c:ptCount val="2"/>
              <c:pt idx="0">
                <c:v>116979</c:v>
              </c:pt>
              <c:pt idx="1">
                <c:v>111417</c:v>
              </c:pt>
            </c:numLit>
          </c:val>
        </c:ser>
        <c:gapWidth val="120"/>
        <c:axId val="111097728"/>
        <c:axId val="111099264"/>
      </c:barChart>
      <c:catAx>
        <c:axId val="111097728"/>
        <c:scaling>
          <c:orientation val="minMax"/>
        </c:scaling>
        <c:axPos val="l"/>
        <c:numFmt formatCode="General" sourceLinked="1"/>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11099264"/>
        <c:crosses val="autoZero"/>
        <c:auto val="1"/>
        <c:lblAlgn val="ctr"/>
        <c:lblOffset val="100"/>
        <c:tickLblSkip val="1"/>
        <c:tickMarkSkip val="1"/>
      </c:catAx>
      <c:valAx>
        <c:axId val="111099264"/>
        <c:scaling>
          <c:orientation val="minMax"/>
          <c:max val="200000"/>
        </c:scaling>
        <c:delete val="1"/>
        <c:axPos val="b"/>
        <c:majorGridlines>
          <c:spPr>
            <a:ln w="3175">
              <a:solidFill>
                <a:srgbClr val="FFF2E5"/>
              </a:solidFill>
              <a:prstDash val="sysDash"/>
            </a:ln>
          </c:spPr>
        </c:majorGridlines>
        <c:numFmt formatCode="General" sourceLinked="1"/>
        <c:tickLblPos val="none"/>
        <c:crossAx val="111097728"/>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6166"/>
          <c:y val="2.9868411235183037E-2"/>
        </c:manualLayout>
      </c:layout>
      <c:spPr>
        <a:noFill/>
        <a:ln w="25400">
          <a:noFill/>
        </a:ln>
      </c:spPr>
    </c:title>
    <c:plotArea>
      <c:layout>
        <c:manualLayout>
          <c:layoutTarget val="inner"/>
          <c:xMode val="edge"/>
          <c:yMode val="edge"/>
          <c:x val="0.38758407553171692"/>
          <c:y val="0.1245136186770428"/>
          <c:w val="0.5632423025569"/>
          <c:h val="0.81076438567995457"/>
        </c:manualLayout>
      </c:layout>
      <c:barChart>
        <c:barDir val="bar"/>
        <c:grouping val="clustered"/>
        <c:ser>
          <c:idx val="0"/>
          <c:order val="0"/>
          <c:tx>
            <c:v>idade</c:v>
          </c:tx>
          <c:spPr>
            <a:solidFill>
              <a:srgbClr val="C0C0C0"/>
            </a:solidFill>
            <a:ln w="12700">
              <a:solidFill>
                <a:srgbClr val="808080"/>
              </a:solidFill>
              <a:prstDash val="solid"/>
            </a:ln>
          </c:spPr>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Val val="1"/>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Val val="1"/>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78772</c:v>
              </c:pt>
              <c:pt idx="1">
                <c:v>4118</c:v>
              </c:pt>
              <c:pt idx="2">
                <c:v>4219</c:v>
              </c:pt>
              <c:pt idx="3">
                <c:v>16411</c:v>
              </c:pt>
              <c:pt idx="4">
                <c:v>12785</c:v>
              </c:pt>
              <c:pt idx="5">
                <c:v>13779</c:v>
              </c:pt>
              <c:pt idx="6">
                <c:v>16643</c:v>
              </c:pt>
              <c:pt idx="7">
                <c:v>18480</c:v>
              </c:pt>
              <c:pt idx="8">
                <c:v>18948</c:v>
              </c:pt>
              <c:pt idx="9">
                <c:v>17777</c:v>
              </c:pt>
              <c:pt idx="10">
                <c:v>15049</c:v>
              </c:pt>
              <c:pt idx="11">
                <c:v>9717</c:v>
              </c:pt>
              <c:pt idx="12">
                <c:v>1698</c:v>
              </c:pt>
            </c:numLit>
          </c:val>
        </c:ser>
        <c:gapWidth val="30"/>
        <c:axId val="112577536"/>
        <c:axId val="112587520"/>
      </c:barChart>
      <c:catAx>
        <c:axId val="112577536"/>
        <c:scaling>
          <c:orientation val="minMax"/>
        </c:scaling>
        <c:axPos val="l"/>
        <c:numFmt formatCode="General" sourceLinked="1"/>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12587520"/>
        <c:crosses val="autoZero"/>
        <c:auto val="1"/>
        <c:lblAlgn val="ctr"/>
        <c:lblOffset val="100"/>
        <c:tickLblSkip val="1"/>
        <c:tickMarkSkip val="1"/>
      </c:catAx>
      <c:valAx>
        <c:axId val="112587520"/>
        <c:scaling>
          <c:orientation val="minMax"/>
          <c:max val="140000"/>
          <c:min val="0"/>
        </c:scaling>
        <c:axPos val="b"/>
        <c:majorGridlines>
          <c:spPr>
            <a:ln w="3175">
              <a:solidFill>
                <a:srgbClr val="FFF2E5"/>
              </a:solidFill>
              <a:prstDash val="sysDash"/>
            </a:ln>
          </c:spPr>
        </c:majorGridlines>
        <c:numFmt formatCode="General" sourceLinked="1"/>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12577536"/>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spPr>
        <a:noFill/>
        <a:ln w="25400">
          <a:noFill/>
        </a:ln>
      </c:spPr>
    </c:title>
    <c:plotArea>
      <c:layout>
        <c:manualLayout>
          <c:layoutTarget val="inner"/>
          <c:xMode val="edge"/>
          <c:yMode val="edge"/>
          <c:x val="0.41081417121572505"/>
          <c:y val="0.19148891129753196"/>
          <c:w val="0.53736636578960451"/>
          <c:h val="0.78169166183927363"/>
        </c:manualLayout>
      </c:layout>
      <c:barChart>
        <c:barDir val="bar"/>
        <c:grouping val="clustered"/>
        <c:ser>
          <c:idx val="0"/>
          <c:order val="0"/>
          <c:spPr>
            <a:solidFill>
              <a:schemeClr val="tx2"/>
            </a:solidFill>
            <a:ln w="12700">
              <a:solidFill>
                <a:schemeClr val="tx2"/>
              </a:solidFill>
              <a:prstDash val="solid"/>
            </a:ln>
          </c:spPr>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4672</c:v>
                </c:pt>
                <c:pt idx="1">
                  <c:v>1600</c:v>
                </c:pt>
                <c:pt idx="2">
                  <c:v>3836</c:v>
                </c:pt>
                <c:pt idx="3">
                  <c:v>719</c:v>
                </c:pt>
                <c:pt idx="4">
                  <c:v>1581</c:v>
                </c:pt>
                <c:pt idx="5">
                  <c:v>3494</c:v>
                </c:pt>
                <c:pt idx="6">
                  <c:v>1429</c:v>
                </c:pt>
                <c:pt idx="7">
                  <c:v>3408</c:v>
                </c:pt>
                <c:pt idx="8">
                  <c:v>1395</c:v>
                </c:pt>
                <c:pt idx="9">
                  <c:v>2451</c:v>
                </c:pt>
                <c:pt idx="10">
                  <c:v>17921</c:v>
                </c:pt>
                <c:pt idx="11">
                  <c:v>1290</c:v>
                </c:pt>
                <c:pt idx="12">
                  <c:v>28235</c:v>
                </c:pt>
                <c:pt idx="13">
                  <c:v>2578</c:v>
                </c:pt>
                <c:pt idx="14">
                  <c:v>7012</c:v>
                </c:pt>
                <c:pt idx="15">
                  <c:v>1273</c:v>
                </c:pt>
                <c:pt idx="16">
                  <c:v>2429</c:v>
                </c:pt>
                <c:pt idx="17">
                  <c:v>3096</c:v>
                </c:pt>
                <c:pt idx="18">
                  <c:v>5696</c:v>
                </c:pt>
                <c:pt idx="19">
                  <c:v>1944</c:v>
                </c:pt>
              </c:numCache>
            </c:numRef>
          </c:val>
        </c:ser>
        <c:gapWidth val="30"/>
        <c:axId val="102694912"/>
        <c:axId val="102696448"/>
      </c:barChart>
      <c:catAx>
        <c:axId val="102694912"/>
        <c:scaling>
          <c:orientation val="maxMin"/>
        </c:scaling>
        <c:axPos val="l"/>
        <c:numFmt formatCode="General" sourceLinked="1"/>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102696448"/>
        <c:crosses val="autoZero"/>
        <c:auto val="1"/>
        <c:lblAlgn val="ctr"/>
        <c:lblOffset val="100"/>
        <c:tickLblSkip val="1"/>
        <c:tickMarkSkip val="1"/>
      </c:catAx>
      <c:valAx>
        <c:axId val="102696448"/>
        <c:scaling>
          <c:orientation val="minMax"/>
          <c:max val="35000"/>
          <c:min val="0"/>
        </c:scaling>
        <c:axPos val="t"/>
        <c:majorGridlines>
          <c:spPr>
            <a:ln w="3175">
              <a:solidFill>
                <a:srgbClr val="FFF2E5"/>
              </a:solidFill>
              <a:prstDash val="sysDash"/>
            </a:ln>
          </c:spPr>
        </c:majorGridlines>
        <c:numFmt formatCode="#,##0" sourceLinked="1"/>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02694912"/>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pt-PT"/>
  <c:chart>
    <c:autoTitleDeleted val="1"/>
    <c:plotArea>
      <c:layout>
        <c:manualLayout>
          <c:layoutTarget val="inner"/>
          <c:xMode val="edge"/>
          <c:yMode val="edge"/>
          <c:x val="5.5617352614015575E-3"/>
          <c:y val="0"/>
          <c:w val="0.98998887652956691"/>
          <c:h val="0.57699714017843762"/>
        </c:manualLayout>
      </c:layout>
      <c:lineChart>
        <c:grouping val="standard"/>
        <c:ser>
          <c:idx val="0"/>
          <c:order val="0"/>
          <c:spPr>
            <a:ln>
              <a:noFill/>
            </a:ln>
          </c:spPr>
          <c:dLbls>
            <c:dLbl>
              <c:idx val="0"/>
              <c:layout>
                <c:manualLayout>
                  <c:x val="-3.2906904434498521E-2"/>
                  <c:y val="-1.2759863479323619E-2"/>
                </c:manualLayout>
              </c:layout>
              <c:showVal val="1"/>
            </c:dLbl>
            <c:dLbl>
              <c:idx val="1"/>
              <c:layout>
                <c:manualLayout>
                  <c:x val="-3.7912524560681289E-2"/>
                  <c:y val="-7.2720694912498541E-3"/>
                </c:manualLayout>
              </c:layout>
              <c:showVal val="1"/>
            </c:dLbl>
            <c:dLbl>
              <c:idx val="2"/>
              <c:layout>
                <c:manualLayout>
                  <c:x val="-4.0693333800460724E-2"/>
                  <c:y val="-1.1368757514942427E-2"/>
                </c:manualLayout>
              </c:layout>
              <c:showVal val="1"/>
            </c:dLbl>
            <c:dLbl>
              <c:idx val="3"/>
              <c:layout>
                <c:manualLayout>
                  <c:x val="-4.0137218665241926E-2"/>
                  <c:y val="-9.204391059214518E-3"/>
                </c:manualLayout>
              </c:layout>
              <c:showVal val="1"/>
            </c:dLbl>
            <c:dLbl>
              <c:idx val="4"/>
              <c:layout>
                <c:manualLayout>
                  <c:x val="-3.9580986748180398E-2"/>
                  <c:y val="-8.0836194058725407E-3"/>
                </c:manualLayout>
              </c:layout>
              <c:showVal val="1"/>
            </c:dLbl>
            <c:dLbl>
              <c:idx val="5"/>
              <c:layout>
                <c:manualLayout>
                  <c:x val="-4.0137218665241919E-2"/>
                  <c:y val="-9.6292280683967311E-3"/>
                </c:manualLayout>
              </c:layout>
              <c:showVal val="1"/>
            </c:dLbl>
            <c:dLbl>
              <c:idx val="6"/>
              <c:layout>
                <c:manualLayout>
                  <c:x val="-4.0693333800460724E-2"/>
                  <c:y val="-1.0711699074094298E-2"/>
                </c:manualLayout>
              </c:layout>
              <c:showVal val="1"/>
            </c:dLbl>
            <c:dLbl>
              <c:idx val="7"/>
              <c:layout>
                <c:manualLayout>
                  <c:x val="-3.9024871612961615E-2"/>
                  <c:y val="-1.0557031056413977E-2"/>
                </c:manualLayout>
              </c:layout>
              <c:showVal val="1"/>
            </c:dLbl>
            <c:dLbl>
              <c:idx val="8"/>
              <c:layout>
                <c:manualLayout>
                  <c:x val="-4.0693333800460724E-2"/>
                  <c:y val="-1.2991674674859661E-2"/>
                </c:manualLayout>
              </c:layout>
              <c:showVal val="1"/>
            </c:dLbl>
            <c:dLbl>
              <c:idx val="9"/>
              <c:layout>
                <c:manualLayout>
                  <c:x val="-4.0137218665241954E-2"/>
                  <c:y val="-1.4499227606331926E-2"/>
                </c:manualLayout>
              </c:layout>
              <c:showVal val="1"/>
            </c:dLbl>
            <c:dLbl>
              <c:idx val="10"/>
              <c:layout>
                <c:manualLayout>
                  <c:x val="-4.0693333800460724E-2"/>
                  <c:y val="-9.204391059214518E-3"/>
                </c:manualLayout>
              </c:layout>
              <c:showVal val="1"/>
            </c:dLbl>
            <c:dLbl>
              <c:idx val="11"/>
              <c:layout>
                <c:manualLayout>
                  <c:x val="-4.0137218665241892E-2"/>
                  <c:y val="-1.3184808659721861E-2"/>
                </c:manualLayout>
              </c:layout>
              <c:showVal val="1"/>
            </c:dLbl>
            <c:dLbl>
              <c:idx val="12"/>
              <c:layout>
                <c:manualLayout>
                  <c:x val="-4.0693333800460814E-2"/>
                  <c:y val="-1.0247734819580821E-2"/>
                </c:manualLayout>
              </c:layout>
              <c:showVal val="1"/>
            </c:dLbl>
            <c:dLbl>
              <c:idx val="13"/>
              <c:layout>
                <c:manualLayout>
                  <c:x val="-3.9024871612961635E-2"/>
                  <c:y val="-5.8031366221283024E-3"/>
                </c:manualLayout>
              </c:layout>
              <c:showVal val="1"/>
            </c:dLbl>
            <c:dLbl>
              <c:idx val="14"/>
              <c:layout>
                <c:manualLayout>
                  <c:x val="-3.9580986748180363E-2"/>
                  <c:y val="-8.3156469438425244E-3"/>
                </c:manualLayout>
              </c:layout>
              <c:showVal val="1"/>
            </c:dLbl>
            <c:dLbl>
              <c:idx val="15"/>
              <c:layout>
                <c:manualLayout>
                  <c:x val="-4.3474259822082827E-2"/>
                  <c:y val="-3.9483684681477296E-3"/>
                </c:manualLayout>
              </c:layout>
              <c:showVal val="1"/>
            </c:dLbl>
            <c:dLbl>
              <c:idx val="16"/>
              <c:layout>
                <c:manualLayout>
                  <c:x val="-3.9580986748180357E-2"/>
                  <c:y val="-6.2669753556319494E-3"/>
                </c:manualLayout>
              </c:layout>
              <c:showVal val="1"/>
            </c:dLbl>
            <c:dLbl>
              <c:idx val="17"/>
              <c:layout>
                <c:manualLayout>
                  <c:x val="-4.0137218665241961E-2"/>
                  <c:y val="-1.2760028798863843E-2"/>
                </c:manualLayout>
              </c:layout>
              <c:showVal val="1"/>
            </c:dLbl>
            <c:dLbl>
              <c:idx val="18"/>
              <c:layout>
                <c:manualLayout>
                  <c:x val="-4.0693333800460724E-2"/>
                  <c:y val="-7.0400705274413083E-3"/>
                </c:manualLayout>
              </c:layout>
              <c:showVal val="1"/>
            </c:dLbl>
            <c:dLbl>
              <c:idx val="19"/>
              <c:layout>
                <c:manualLayout>
                  <c:x val="-1.5829845223481423E-2"/>
                  <c:y val="-1.078898493029379E-2"/>
                </c:manualLayout>
              </c:layout>
              <c:showVal val="1"/>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Val val="1"/>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92.220384438093504</c:v>
                </c:pt>
                <c:pt idx="1">
                  <c:v>85.994376786106798</c:v>
                </c:pt>
                <c:pt idx="2">
                  <c:v>91.947283304246696</c:v>
                </c:pt>
                <c:pt idx="3">
                  <c:v>95.010846944948597</c:v>
                </c:pt>
                <c:pt idx="4">
                  <c:v>84.522326574172894</c:v>
                </c:pt>
                <c:pt idx="5">
                  <c:v>96.449779308405994</c:v>
                </c:pt>
                <c:pt idx="6">
                  <c:v>85.586550429184499</c:v>
                </c:pt>
                <c:pt idx="7">
                  <c:v>91.600407702523199</c:v>
                </c:pt>
                <c:pt idx="8">
                  <c:v>83.585490196078396</c:v>
                </c:pt>
                <c:pt idx="9">
                  <c:v>93.164297951582896</c:v>
                </c:pt>
                <c:pt idx="10">
                  <c:v>89.661842037500904</c:v>
                </c:pt>
                <c:pt idx="11">
                  <c:v>87.104560204953003</c:v>
                </c:pt>
                <c:pt idx="12">
                  <c:v>88.457836487986299</c:v>
                </c:pt>
                <c:pt idx="13">
                  <c:v>88.208257563501107</c:v>
                </c:pt>
                <c:pt idx="14">
                  <c:v>91.840081908406106</c:v>
                </c:pt>
                <c:pt idx="15">
                  <c:v>91.4798044478528</c:v>
                </c:pt>
                <c:pt idx="16">
                  <c:v>94.808276126557999</c:v>
                </c:pt>
                <c:pt idx="17">
                  <c:v>87.194351336302901</c:v>
                </c:pt>
                <c:pt idx="18">
                  <c:v>58.935270205643199</c:v>
                </c:pt>
                <c:pt idx="19">
                  <c:v>84.614145036655401</c:v>
                </c:pt>
              </c:numCache>
            </c:numRef>
          </c:val>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87.843195272917299</c:v>
                </c:pt>
                <c:pt idx="1">
                  <c:v>87.843195272917299</c:v>
                </c:pt>
                <c:pt idx="2">
                  <c:v>87.843195272917299</c:v>
                </c:pt>
                <c:pt idx="3">
                  <c:v>87.843195272917299</c:v>
                </c:pt>
                <c:pt idx="4">
                  <c:v>87.843195272917299</c:v>
                </c:pt>
                <c:pt idx="5">
                  <c:v>87.843195272917299</c:v>
                </c:pt>
                <c:pt idx="6">
                  <c:v>87.843195272917299</c:v>
                </c:pt>
                <c:pt idx="7">
                  <c:v>87.843195272917299</c:v>
                </c:pt>
                <c:pt idx="8">
                  <c:v>87.843195272917299</c:v>
                </c:pt>
                <c:pt idx="9">
                  <c:v>87.843195272917299</c:v>
                </c:pt>
                <c:pt idx="10">
                  <c:v>87.843195272917299</c:v>
                </c:pt>
                <c:pt idx="11">
                  <c:v>87.843195272917299</c:v>
                </c:pt>
                <c:pt idx="12">
                  <c:v>87.843195272917299</c:v>
                </c:pt>
                <c:pt idx="13">
                  <c:v>87.843195272917299</c:v>
                </c:pt>
                <c:pt idx="14">
                  <c:v>87.843195272917299</c:v>
                </c:pt>
                <c:pt idx="15">
                  <c:v>87.843195272917299</c:v>
                </c:pt>
                <c:pt idx="16">
                  <c:v>87.843195272917299</c:v>
                </c:pt>
                <c:pt idx="17">
                  <c:v>87.843195272917299</c:v>
                </c:pt>
                <c:pt idx="18">
                  <c:v>87.843195272917299</c:v>
                </c:pt>
                <c:pt idx="19">
                  <c:v>87.843195272917299</c:v>
                </c:pt>
              </c:numCache>
            </c:numRef>
          </c:val>
        </c:ser>
        <c:marker val="1"/>
        <c:axId val="112744320"/>
        <c:axId val="112745856"/>
      </c:lineChart>
      <c:catAx>
        <c:axId val="112744320"/>
        <c:scaling>
          <c:orientation val="minMax"/>
        </c:scaling>
        <c:axPos val="b"/>
        <c:numFmt formatCode="General" sourceLinked="1"/>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112745856"/>
        <c:crosses val="autoZero"/>
        <c:auto val="1"/>
        <c:lblAlgn val="ctr"/>
        <c:lblOffset val="100"/>
        <c:tickLblSkip val="1"/>
        <c:tickMarkSkip val="1"/>
      </c:catAx>
      <c:valAx>
        <c:axId val="112745856"/>
        <c:scaling>
          <c:orientation val="minMax"/>
          <c:min val="50"/>
        </c:scaling>
        <c:axPos val="l"/>
        <c:numFmt formatCode="0.0" sourceLinked="1"/>
        <c:tickLblPos val="none"/>
        <c:spPr>
          <a:ln w="9525">
            <a:noFill/>
          </a:ln>
        </c:spPr>
        <c:crossAx val="112744320"/>
        <c:crosses val="autoZero"/>
        <c:crossBetween val="between"/>
      </c:valAx>
      <c:spPr>
        <a:solidFill>
          <a:srgbClr val="EBF7FF"/>
        </a:solidFill>
        <a:ln w="25400">
          <a:noFill/>
        </a:ln>
      </c:spPr>
    </c:plotArea>
    <c:plotVisOnly val="1"/>
    <c:dispBlanksAs val="gap"/>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s>
</file>

<file path=xl/drawings/_rels/drawing28.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image" Target="../media/image4.emf"/><Relationship Id="rId4"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oneCellAnchor>
    <xdr:from>
      <xdr:col>6</xdr:col>
      <xdr:colOff>142875</xdr:colOff>
      <xdr:row>10</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1</xdr:col>
      <xdr:colOff>123825</xdr:colOff>
      <xdr:row>1</xdr:row>
      <xdr:rowOff>142875</xdr:rowOff>
    </xdr:from>
    <xdr:to>
      <xdr:col>3</xdr:col>
      <xdr:colOff>871714</xdr:colOff>
      <xdr:row>3</xdr:row>
      <xdr:rowOff>295275</xdr:rowOff>
    </xdr:to>
    <xdr:pic>
      <xdr:nvPicPr>
        <xdr:cNvPr id="5121"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19075" y="238125"/>
          <a:ext cx="2005189" cy="533400"/>
        </a:xfrm>
        <a:prstGeom prst="rect">
          <a:avLst/>
        </a:prstGeom>
        <a:noFill/>
        <a:ln w="1">
          <a:noFill/>
          <a:miter lim="800000"/>
          <a:headEnd/>
          <a:tailEnd type="none" w="med" len="med"/>
        </a:ln>
        <a:effectLst/>
      </xdr:spPr>
    </xdr:pic>
    <xdr:clientData/>
  </xdr:twoCellAnchor>
  <xdr:oneCellAnchor>
    <xdr:from>
      <xdr:col>6</xdr:col>
      <xdr:colOff>142875</xdr:colOff>
      <xdr:row>10</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33</xdr:row>
      <xdr:rowOff>76199</xdr:rowOff>
    </xdr:from>
    <xdr:to>
      <xdr:col>9</xdr:col>
      <xdr:colOff>2276475</xdr:colOff>
      <xdr:row>53</xdr:row>
      <xdr:rowOff>47383</xdr:rowOff>
    </xdr:to>
    <xdr:grpSp>
      <xdr:nvGrpSpPr>
        <xdr:cNvPr id="19" name="Grupo 18"/>
        <xdr:cNvGrpSpPr/>
      </xdr:nvGrpSpPr>
      <xdr:grpSpPr>
        <a:xfrm>
          <a:off x="2847976" y="6000749"/>
          <a:ext cx="3676649" cy="3676409"/>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125515</xdr:colOff>
      <xdr:row>0</xdr:row>
      <xdr:rowOff>0</xdr:rowOff>
    </xdr:from>
    <xdr:to>
      <xdr:col>14</xdr:col>
      <xdr:colOff>11973</xdr:colOff>
      <xdr:row>1</xdr:row>
      <xdr:rowOff>8550</xdr:rowOff>
    </xdr:to>
    <xdr:grpSp>
      <xdr:nvGrpSpPr>
        <xdr:cNvPr id="2" name="Grupo 1"/>
        <xdr:cNvGrpSpPr/>
      </xdr:nvGrpSpPr>
      <xdr:grpSpPr>
        <a:xfrm>
          <a:off x="620246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180975</xdr:colOff>
      <xdr:row>0</xdr:row>
      <xdr:rowOff>0</xdr:rowOff>
    </xdr:from>
    <xdr:to>
      <xdr:col>15</xdr:col>
      <xdr:colOff>10283</xdr:colOff>
      <xdr:row>1</xdr:row>
      <xdr:rowOff>8550</xdr:rowOff>
    </xdr:to>
    <xdr:grpSp>
      <xdr:nvGrpSpPr>
        <xdr:cNvPr id="2" name="Grupo 1"/>
        <xdr:cNvGrpSpPr/>
      </xdr:nvGrpSpPr>
      <xdr:grpSpPr>
        <a:xfrm>
          <a:off x="6229350" y="0"/>
          <a:ext cx="61988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28575</xdr:colOff>
      <xdr:row>53</xdr:row>
      <xdr:rowOff>0</xdr:rowOff>
    </xdr:from>
    <xdr:to>
      <xdr:col>16</xdr:col>
      <xdr:colOff>0</xdr:colOff>
      <xdr:row>53</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53</xdr:row>
      <xdr:rowOff>0</xdr:rowOff>
    </xdr:from>
    <xdr:to>
      <xdr:col>5</xdr:col>
      <xdr:colOff>361950</xdr:colOff>
      <xdr:row>53</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53</xdr:row>
      <xdr:rowOff>0</xdr:rowOff>
    </xdr:from>
    <xdr:to>
      <xdr:col>16</xdr:col>
      <xdr:colOff>0</xdr:colOff>
      <xdr:row>53</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53</xdr:row>
      <xdr:rowOff>0</xdr:rowOff>
    </xdr:from>
    <xdr:to>
      <xdr:col>5</xdr:col>
      <xdr:colOff>361950</xdr:colOff>
      <xdr:row>53</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62</xdr:row>
      <xdr:rowOff>52386</xdr:rowOff>
    </xdr:from>
    <xdr:to>
      <xdr:col>16</xdr:col>
      <xdr:colOff>66675</xdr:colOff>
      <xdr:row>73</xdr:row>
      <xdr:rowOff>31750</xdr:rowOff>
    </xdr:to>
    <xdr:graphicFrame macro="">
      <xdr:nvGraphicFramePr>
        <xdr:cNvPr id="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85725</xdr:colOff>
      <xdr:row>0</xdr:row>
      <xdr:rowOff>0</xdr:rowOff>
    </xdr:from>
    <xdr:to>
      <xdr:col>17</xdr:col>
      <xdr:colOff>10283</xdr:colOff>
      <xdr:row>1</xdr:row>
      <xdr:rowOff>8550</xdr:rowOff>
    </xdr:to>
    <xdr:grpSp>
      <xdr:nvGrpSpPr>
        <xdr:cNvPr id="15" name="Grupo 14"/>
        <xdr:cNvGrpSpPr/>
      </xdr:nvGrpSpPr>
      <xdr:grpSpPr>
        <a:xfrm>
          <a:off x="6134100" y="0"/>
          <a:ext cx="600833" cy="180000"/>
          <a:chOff x="4808367" y="7020272"/>
          <a:chExt cx="600833" cy="180000"/>
        </a:xfrm>
      </xdr:grpSpPr>
      <xdr:sp macro="" textlink="">
        <xdr:nvSpPr>
          <xdr:cNvPr id="16" name="Rectângulo 15"/>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Rectângulo 16"/>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8" name="Rectângulo 17"/>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353183</xdr:colOff>
      <xdr:row>1</xdr:row>
      <xdr:rowOff>8550</xdr:rowOff>
    </xdr:to>
    <xdr:grpSp>
      <xdr:nvGrpSpPr>
        <xdr:cNvPr id="14" name="Grupo 13"/>
        <xdr:cNvGrpSpPr/>
      </xdr:nvGrpSpPr>
      <xdr:grpSpPr>
        <a:xfrm>
          <a:off x="66675" y="0"/>
          <a:ext cx="600833" cy="180000"/>
          <a:chOff x="4808367" y="7020272"/>
          <a:chExt cx="600833" cy="180000"/>
        </a:xfrm>
      </xdr:grpSpPr>
      <xdr:sp macro="" textlink="">
        <xdr:nvSpPr>
          <xdr:cNvPr id="15" name="Rectângulo 14"/>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6" name="Rectângulo 15"/>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Rectângulo 16"/>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5962650"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6"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7"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85724</xdr:rowOff>
    </xdr:from>
    <xdr:to>
      <xdr:col>12</xdr:col>
      <xdr:colOff>114300</xdr:colOff>
      <xdr:row>27</xdr:row>
      <xdr:rowOff>114299</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9"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18.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19.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0.1167</cdr:x>
      <cdr:y>1</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203465"/>
          <a:ext cx="682174"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II/MSESS.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0.72105</cdr:x>
      <cdr:y>0.27641</cdr:y>
    </cdr:from>
    <cdr:to>
      <cdr:x>0.82314</cdr:x>
      <cdr:y>0.44739</cdr:y>
    </cdr:to>
    <cdr:sp macro="" textlink="">
      <cdr:nvSpPr>
        <cdr:cNvPr id="10" name="Text Box 5"/>
        <cdr:cNvSpPr txBox="1">
          <a:spLocks xmlns:a="http://schemas.openxmlformats.org/drawingml/2006/main" noChangeArrowheads="1"/>
        </cdr:cNvSpPr>
      </cdr:nvSpPr>
      <cdr:spPr bwMode="auto">
        <a:xfrm xmlns:a="http://schemas.openxmlformats.org/drawingml/2006/main">
          <a:off x="4512263" y="483812"/>
          <a:ext cx="638872" cy="299277"/>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1" i="0" u="none" strike="noStrike" baseline="0">
              <a:solidFill>
                <a:srgbClr val="525252"/>
              </a:solidFill>
              <a:latin typeface="Arial"/>
              <a:cs typeface="Arial"/>
            </a:rPr>
            <a:t>(linha) </a:t>
          </a:r>
        </a:p>
      </cdr:txBody>
    </cdr:sp>
  </cdr:relSizeAnchor>
</c:userShapes>
</file>

<file path=xl/drawings/drawing21.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384</xdr:row>
      <xdr:rowOff>114300</xdr:rowOff>
    </xdr:to>
    <xdr:sp macro="" textlink="">
      <xdr:nvSpPr>
        <xdr:cNvPr id="2" name="Line 3"/>
        <xdr:cNvSpPr>
          <a:spLocks noChangeShapeType="1"/>
        </xdr:cNvSpPr>
      </xdr:nvSpPr>
      <xdr:spPr bwMode="auto">
        <a:xfrm>
          <a:off x="5010150" y="1190625"/>
          <a:ext cx="0" cy="7207567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4914900" y="1524000"/>
          <a:ext cx="0" cy="52197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4267200" y="2571750"/>
          <a:ext cx="0" cy="10658475"/>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5" name="Grupo 4"/>
        <xdr:cNvGrpSpPr/>
      </xdr:nvGrpSpPr>
      <xdr:grpSpPr>
        <a:xfrm>
          <a:off x="6038850" y="0"/>
          <a:ext cx="612048" cy="180000"/>
          <a:chOff x="4797152" y="7020272"/>
          <a:chExt cx="612048" cy="180000"/>
        </a:xfrm>
      </xdr:grpSpPr>
      <xdr:sp macro="" textlink="">
        <xdr:nvSpPr>
          <xdr:cNvPr id="6" name="Rectângulo 5"/>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384</xdr:row>
      <xdr:rowOff>114300</xdr:rowOff>
    </xdr:to>
    <xdr:sp macro="" textlink="">
      <xdr:nvSpPr>
        <xdr:cNvPr id="9" name="Line 3"/>
        <xdr:cNvSpPr>
          <a:spLocks noChangeShapeType="1"/>
        </xdr:cNvSpPr>
      </xdr:nvSpPr>
      <xdr:spPr bwMode="auto">
        <a:xfrm>
          <a:off x="5010150" y="1190625"/>
          <a:ext cx="0" cy="7207567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4914900" y="1524000"/>
          <a:ext cx="0" cy="52197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4267200" y="2571750"/>
          <a:ext cx="0" cy="10658475"/>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2" name="Grupo 11"/>
        <xdr:cNvGrpSpPr/>
      </xdr:nvGrpSpPr>
      <xdr:grpSpPr>
        <a:xfrm>
          <a:off x="6038850" y="0"/>
          <a:ext cx="6120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4914900" y="1524000"/>
          <a:ext cx="0" cy="52197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4267200" y="2571750"/>
          <a:ext cx="0" cy="10658475"/>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8" name="Grupo 17"/>
        <xdr:cNvGrpSpPr/>
      </xdr:nvGrpSpPr>
      <xdr:grpSpPr>
        <a:xfrm>
          <a:off x="6038850"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47625</xdr:colOff>
      <xdr:row>56</xdr:row>
      <xdr:rowOff>9525</xdr:rowOff>
    </xdr:from>
    <xdr:to>
      <xdr:col>17</xdr:col>
      <xdr:colOff>38100</xdr:colOff>
      <xdr:row>68</xdr:row>
      <xdr:rowOff>104775</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104775</xdr:colOff>
      <xdr:row>55</xdr:row>
      <xdr:rowOff>190500</xdr:rowOff>
    </xdr:from>
    <xdr:to>
      <xdr:col>6</xdr:col>
      <xdr:colOff>295275</xdr:colOff>
      <xdr:row>68</xdr:row>
      <xdr:rowOff>66675</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0.52983</cdr:x>
      <cdr:y>0.30809</cdr:y>
    </cdr:from>
    <cdr:to>
      <cdr:x>0.98503</cdr:x>
      <cdr:y>0.539</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688748" y="540204"/>
          <a:ext cx="1448152" cy="40248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0.32418</cdr:x>
      <cdr:y>0.59028</cdr:y>
    </cdr:from>
    <cdr:to>
      <cdr:x>0.57761</cdr:x>
      <cdr:y>0.7881</cdr:y>
    </cdr:to>
    <cdr:sp macro="" textlink="">
      <cdr:nvSpPr>
        <cdr:cNvPr id="1890306" name="Text Box 2"/>
        <cdr:cNvSpPr txBox="1">
          <a:spLocks xmlns:a="http://schemas.openxmlformats.org/drawingml/2006/main" noChangeArrowheads="1"/>
        </cdr:cNvSpPr>
      </cdr:nvSpPr>
      <cdr:spPr bwMode="auto">
        <a:xfrm xmlns:a="http://schemas.openxmlformats.org/drawingml/2006/main">
          <a:off x="1015901" y="1023281"/>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4.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5.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0.51724</cdr:x>
      <cdr:y>0.33708</cdr:y>
    </cdr:from>
    <cdr:to>
      <cdr:x>0.55848</cdr:x>
      <cdr:y>0.3889</cdr:y>
    </cdr:to>
    <cdr:sp macro="" textlink="">
      <cdr:nvSpPr>
        <cdr:cNvPr id="1889283" name="Line 3"/>
        <cdr:cNvSpPr>
          <a:spLocks xmlns:a="http://schemas.openxmlformats.org/drawingml/2006/main" noChangeShapeType="1"/>
        </cdr:cNvSpPr>
      </cdr:nvSpPr>
      <cdr:spPr bwMode="auto">
        <a:xfrm xmlns:a="http://schemas.openxmlformats.org/drawingml/2006/main" flipV="1">
          <a:off x="1630754" y="597181"/>
          <a:ext cx="130020" cy="91807"/>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userShapes>
</file>

<file path=xl/drawings/drawing26.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27.xml><?xml version="1.0" encoding="utf-8"?>
<c:userShapes xmlns:c="http://schemas.openxmlformats.org/drawingml/2006/chart">
  <cdr:relSizeAnchor xmlns:cdr="http://schemas.openxmlformats.org/drawingml/2006/chartDrawing">
    <cdr:from>
      <cdr:x>0.55554</cdr:x>
      <cdr:y>0.39467</cdr:y>
    </cdr:from>
    <cdr:to>
      <cdr:x>0.59386</cdr:x>
      <cdr:y>0.43248</cdr:y>
    </cdr:to>
    <cdr:sp macro="" textlink="">
      <cdr:nvSpPr>
        <cdr:cNvPr id="1888257" name="Line 1"/>
        <cdr:cNvSpPr>
          <a:spLocks xmlns:a="http://schemas.openxmlformats.org/drawingml/2006/main" noChangeShapeType="1"/>
        </cdr:cNvSpPr>
      </cdr:nvSpPr>
      <cdr:spPr bwMode="auto">
        <a:xfrm xmlns:a="http://schemas.openxmlformats.org/drawingml/2006/main" flipV="1">
          <a:off x="1777953" y="684188"/>
          <a:ext cx="122640" cy="65546"/>
        </a:xfrm>
        <a:prstGeom xmlns:a="http://schemas.openxmlformats.org/drawingml/2006/main" prst="line">
          <a:avLst/>
        </a:prstGeom>
        <a:noFill xmlns:a="http://schemas.openxmlformats.org/drawingml/2006/main"/>
        <a:ln xmlns:a="http://schemas.openxmlformats.org/drawingml/2006/main" w="9525">
          <a:solidFill>
            <a:srgbClr val="808080"/>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xdr:wsDr xmlns:xdr="http://schemas.openxmlformats.org/drawingml/2006/spreadsheetDrawing" xmlns:a="http://schemas.openxmlformats.org/drawingml/2006/main">
  <xdr:oneCellAnchor>
    <xdr:from>
      <xdr:col>4</xdr:col>
      <xdr:colOff>0</xdr:colOff>
      <xdr:row>68</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28575</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2</xdr:col>
      <xdr:colOff>0</xdr:colOff>
      <xdr:row>39</xdr:row>
      <xdr:rowOff>142875</xdr:rowOff>
    </xdr:from>
    <xdr:to>
      <xdr:col>10</xdr:col>
      <xdr:colOff>19050</xdr:colOff>
      <xdr:row>56</xdr:row>
      <xdr:rowOff>219075</xdr:rowOff>
    </xdr:to>
    <xdr:sp macro="" textlink="">
      <xdr:nvSpPr>
        <xdr:cNvPr id="4" name="Rectangle 1027"/>
        <xdr:cNvSpPr>
          <a:spLocks noChangeArrowheads="1"/>
        </xdr:cNvSpPr>
      </xdr:nvSpPr>
      <xdr:spPr bwMode="auto">
        <a:xfrm>
          <a:off x="238125" y="6486525"/>
          <a:ext cx="6286500" cy="3581400"/>
        </a:xfrm>
        <a:prstGeom prst="rect">
          <a:avLst/>
        </a:prstGeom>
        <a:solidFill>
          <a:schemeClr val="accent5"/>
        </a:solidFill>
        <a:ln w="9525">
          <a:noFill/>
          <a:miter lim="800000"/>
          <a:headEnd/>
          <a:tailEnd/>
        </a:ln>
      </xdr:spPr>
    </xdr:sp>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xdr:from>
      <xdr:col>5</xdr:col>
      <xdr:colOff>933450</xdr:colOff>
      <xdr:row>41</xdr:row>
      <xdr:rowOff>209551</xdr:rowOff>
    </xdr:from>
    <xdr:to>
      <xdr:col>12</xdr:col>
      <xdr:colOff>9524</xdr:colOff>
      <xdr:row>56</xdr:row>
      <xdr:rowOff>47626</xdr:rowOff>
    </xdr:to>
    <xdr:graphicFrame macro="">
      <xdr:nvGraphicFramePr>
        <xdr:cNvPr id="6"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3</xdr:col>
      <xdr:colOff>66674</xdr:colOff>
      <xdr:row>40</xdr:row>
      <xdr:rowOff>123825</xdr:rowOff>
    </xdr:from>
    <xdr:to>
      <xdr:col>5</xdr:col>
      <xdr:colOff>752475</xdr:colOff>
      <xdr:row>56</xdr:row>
      <xdr:rowOff>104774</xdr:rowOff>
    </xdr:to>
    <xdr:sp macro="" textlink="">
      <xdr:nvSpPr>
        <xdr:cNvPr id="12" name="Text Box 1028"/>
        <xdr:cNvSpPr txBox="1">
          <a:spLocks noChangeArrowheads="1"/>
        </xdr:cNvSpPr>
      </xdr:nvSpPr>
      <xdr:spPr bwMode="auto">
        <a:xfrm>
          <a:off x="371474" y="6619875"/>
          <a:ext cx="2781301" cy="3333749"/>
        </a:xfrm>
        <a:prstGeom prst="rect">
          <a:avLst/>
        </a:prstGeom>
        <a:solidFill>
          <a:srgbClr val="FFFFFF"/>
        </a:solidFill>
        <a:ln w="9525">
          <a:noFill/>
          <a:miter lim="800000"/>
          <a:headEnd/>
          <a:tailEnd/>
        </a:ln>
      </xdr:spPr>
      <xdr:txBody>
        <a:bodyPr vertOverflow="clip" wrap="square" lIns="72000" tIns="7200" rIns="72000" bIns="10800" anchor="t" upright="1"/>
        <a:lstStyle/>
        <a:p>
          <a:pPr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a:t>
          </a:r>
          <a:r>
            <a:rPr lang="pt-PT" sz="800" b="1" i="0" baseline="0">
              <a:latin typeface="Arial" pitchFamily="34" charset="0"/>
              <a:ea typeface="+mn-ea"/>
              <a:cs typeface="Arial" pitchFamily="34" charset="0"/>
            </a:rPr>
            <a:t>taxa de desemprego </a:t>
          </a:r>
          <a:r>
            <a:rPr lang="pt-PT" sz="800" b="0" i="0" baseline="0">
              <a:latin typeface="Arial" pitchFamily="34" charset="0"/>
              <a:ea typeface="+mn-ea"/>
              <a:cs typeface="Arial" pitchFamily="34" charset="0"/>
            </a:rPr>
            <a:t>na</a:t>
          </a:r>
          <a:r>
            <a:rPr lang="pt-PT" sz="800" b="1" i="0" baseline="0">
              <a:latin typeface="Arial" pitchFamily="34" charset="0"/>
              <a:ea typeface="+mn-ea"/>
              <a:cs typeface="Arial" pitchFamily="34" charset="0"/>
            </a:rPr>
            <a:t> União Europeia </a:t>
          </a:r>
          <a:r>
            <a:rPr lang="pt-PT" sz="800" b="0" i="0" baseline="0">
              <a:latin typeface="Arial" pitchFamily="34" charset="0"/>
              <a:ea typeface="+mn-ea"/>
              <a:cs typeface="Arial" pitchFamily="34" charset="0"/>
            </a:rPr>
            <a:t>manteve-se  nos 11,0% e na </a:t>
          </a:r>
          <a:r>
            <a:rPr lang="pt-PT" sz="800" b="1" i="0" baseline="0">
              <a:latin typeface="Arial" pitchFamily="34" charset="0"/>
              <a:ea typeface="+mn-ea"/>
              <a:cs typeface="Arial" pitchFamily="34" charset="0"/>
            </a:rPr>
            <a:t>Zona Euro</a:t>
          </a:r>
          <a:r>
            <a:rPr lang="pt-PT" sz="1100" b="1" i="0" baseline="0">
              <a:latin typeface="+mn-lt"/>
              <a:ea typeface="+mn-ea"/>
              <a:cs typeface="+mn-cs"/>
            </a:rPr>
            <a:t> </a:t>
          </a:r>
          <a:r>
            <a:rPr lang="pt-PT" sz="800" b="0" i="0" baseline="0">
              <a:latin typeface="Arial" pitchFamily="34" charset="0"/>
              <a:ea typeface="+mn-ea"/>
              <a:cs typeface="Arial" pitchFamily="34" charset="0"/>
            </a:rPr>
            <a:t>aumentou para 12,2 %. </a:t>
          </a:r>
        </a:p>
        <a:p>
          <a:pPr marL="0" indent="0" algn="just" rtl="0"/>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termos homólogos aumentou 0,6 p.p. e 0,9 p.p. respetivamente, segundo os dados publicados pelo EUROSTAT relativos ao mês de  maio.</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a taxa de desemprego diminuiu para 17,6 % relativamente  ao mês anterior (17,8%).</a:t>
          </a:r>
        </a:p>
        <a:p>
          <a:pPr marL="0" indent="0" algn="just" rtl="0" fontAlgn="base"/>
          <a:endParaRPr lang="pt-PT" sz="800" b="0" i="0" baseline="0">
            <a:latin typeface="Arial" pitchFamily="34" charset="0"/>
            <a:ea typeface="+mn-ea"/>
            <a:cs typeface="Arial" pitchFamily="34" charset="0"/>
          </a:endParaRPr>
        </a:p>
        <a:p>
          <a:pPr marL="0" indent="0" algn="just" rtl="0"/>
          <a:r>
            <a:rPr lang="pt-PT" sz="800" b="1" i="0" baseline="0">
              <a:latin typeface="Arial" pitchFamily="34" charset="0"/>
              <a:ea typeface="+mn-ea"/>
              <a:cs typeface="Arial" pitchFamily="34" charset="0"/>
            </a:rPr>
            <a:t>Áustria</a:t>
          </a:r>
          <a:r>
            <a:rPr lang="pt-PT" sz="800" b="0" i="0" baseline="0">
              <a:latin typeface="Arial" pitchFamily="34" charset="0"/>
              <a:ea typeface="+mn-ea"/>
              <a:cs typeface="Arial" pitchFamily="34" charset="0"/>
            </a:rPr>
            <a:t>  (4,7 %),  </a:t>
          </a:r>
          <a:r>
            <a:rPr lang="pt-PT" sz="800" b="1" i="0" baseline="0">
              <a:latin typeface="Arial" pitchFamily="34" charset="0"/>
              <a:ea typeface="+mn-ea"/>
              <a:cs typeface="Arial" pitchFamily="34" charset="0"/>
            </a:rPr>
            <a:t>Alemanha</a:t>
          </a:r>
          <a:r>
            <a:rPr lang="pt-PT" sz="800" b="0" i="0" baseline="0">
              <a:latin typeface="Arial" pitchFamily="34" charset="0"/>
              <a:ea typeface="+mn-ea"/>
              <a:cs typeface="Arial" pitchFamily="34" charset="0"/>
            </a:rPr>
            <a:t> (5,3 %),  </a:t>
          </a:r>
          <a:r>
            <a:rPr lang="pt-PT" sz="800" b="1" i="0" baseline="0">
              <a:latin typeface="Arial" pitchFamily="34" charset="0"/>
              <a:ea typeface="+mn-ea"/>
              <a:cs typeface="Arial" pitchFamily="34" charset="0"/>
            </a:rPr>
            <a:t>Luxemburgo </a:t>
          </a:r>
          <a:r>
            <a:rPr lang="pt-PT" sz="800" b="0" i="0" baseline="0">
              <a:latin typeface="Arial" pitchFamily="34" charset="0"/>
              <a:ea typeface="+mn-ea"/>
              <a:cs typeface="Arial" pitchFamily="34" charset="0"/>
            </a:rPr>
            <a:t>(5,7 %)</a:t>
          </a:r>
          <a:r>
            <a:rPr lang="pt-PT" sz="1100" b="0" i="0" baseline="0">
              <a:latin typeface="+mn-lt"/>
              <a:ea typeface="+mn-ea"/>
              <a:cs typeface="+mn-cs"/>
            </a:rPr>
            <a:t>, </a:t>
          </a:r>
          <a:r>
            <a:rPr lang="pt-PT" sz="800" b="0" i="0" baseline="0">
              <a:latin typeface="Arial" pitchFamily="34" charset="0"/>
              <a:ea typeface="+mn-ea"/>
              <a:cs typeface="Arial" pitchFamily="34" charset="0"/>
            </a:rPr>
            <a:t>e </a:t>
          </a:r>
          <a:r>
            <a:rPr lang="pt-PT" sz="800" b="1" i="0" baseline="0">
              <a:latin typeface="Arial" pitchFamily="34" charset="0"/>
              <a:ea typeface="+mn-ea"/>
              <a:cs typeface="Arial" pitchFamily="34" charset="0"/>
            </a:rPr>
            <a:t>Holanda </a:t>
          </a:r>
          <a:r>
            <a:rPr lang="pt-PT" sz="800" b="0" i="0" baseline="0">
              <a:latin typeface="Arial" pitchFamily="34" charset="0"/>
              <a:ea typeface="+mn-ea"/>
              <a:cs typeface="Arial" pitchFamily="34" charset="0"/>
            </a:rPr>
            <a:t> (6,6 %)  apresentam as taxas de desemprego mais baixas;  a </a:t>
          </a:r>
          <a:r>
            <a:rPr lang="pt-PT" sz="800" b="1" i="0" baseline="0">
              <a:latin typeface="Arial" pitchFamily="34" charset="0"/>
              <a:ea typeface="+mn-ea"/>
              <a:cs typeface="Arial" pitchFamily="34" charset="0"/>
            </a:rPr>
            <a:t>Grécia </a:t>
          </a:r>
          <a:r>
            <a:rPr lang="pt-PT" sz="800" b="0" i="0" baseline="0">
              <a:latin typeface="Arial" pitchFamily="34" charset="0"/>
              <a:ea typeface="+mn-ea"/>
              <a:cs typeface="Arial" pitchFamily="34" charset="0"/>
            </a:rPr>
            <a:t>(26,8 %) e a </a:t>
          </a:r>
          <a:r>
            <a:rPr lang="pt-PT" sz="800" b="1" i="0" baseline="0">
              <a:latin typeface="Arial" pitchFamily="34" charset="0"/>
              <a:ea typeface="+mn-ea"/>
              <a:cs typeface="Arial" pitchFamily="34" charset="0"/>
            </a:rPr>
            <a:t>Espanha</a:t>
          </a:r>
          <a:r>
            <a:rPr lang="pt-PT" sz="800" b="0" i="0" baseline="0">
              <a:latin typeface="Arial" pitchFamily="34" charset="0"/>
              <a:ea typeface="+mn-ea"/>
              <a:cs typeface="Arial" pitchFamily="34" charset="0"/>
            </a:rPr>
            <a:t>  (26,9 %) são os estados membros com valores  mais elevados.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taxa de desemprego para o grupo etário &lt;25 anos apresenta o valor mais elevado na </a:t>
          </a:r>
          <a:r>
            <a:rPr lang="pt-PT" sz="800" b="1" i="0" baseline="0">
              <a:latin typeface="Arial" pitchFamily="34" charset="0"/>
              <a:ea typeface="+mn-ea"/>
              <a:cs typeface="Arial" pitchFamily="34" charset="0"/>
            </a:rPr>
            <a:t>Grécia</a:t>
          </a:r>
          <a:r>
            <a:rPr lang="pt-PT" sz="800" b="0" i="0" baseline="0">
              <a:latin typeface="Arial" pitchFamily="34" charset="0"/>
              <a:ea typeface="+mn-ea"/>
              <a:cs typeface="Arial" pitchFamily="34" charset="0"/>
            </a:rPr>
            <a:t> (59,2 %), registando o valor mais baixo na </a:t>
          </a:r>
          <a:r>
            <a:rPr lang="pt-PT" sz="800" b="1" i="0" baseline="0">
              <a:latin typeface="Arial" pitchFamily="34" charset="0"/>
              <a:ea typeface="+mn-ea"/>
              <a:cs typeface="Arial" pitchFamily="34" charset="0"/>
            </a:rPr>
            <a:t>Alemanha </a:t>
          </a:r>
          <a:r>
            <a:rPr lang="pt-PT" sz="800" b="0" i="0" baseline="0">
              <a:latin typeface="Arial" pitchFamily="34" charset="0"/>
              <a:ea typeface="+mn-ea"/>
              <a:cs typeface="Arial" pitchFamily="34" charset="0"/>
            </a:rPr>
            <a:t>(7,7 %) e </a:t>
          </a:r>
          <a:r>
            <a:rPr lang="pt-PT" sz="800" b="1" i="0" baseline="0">
              <a:latin typeface="Arial" pitchFamily="34" charset="0"/>
              <a:ea typeface="+mn-ea"/>
              <a:cs typeface="Arial" pitchFamily="34" charset="0"/>
            </a:rPr>
            <a:t>Áustria</a:t>
          </a:r>
          <a:r>
            <a:rPr lang="pt-PT" sz="800" b="0" i="0" baseline="0">
              <a:latin typeface="Arial" pitchFamily="34" charset="0"/>
              <a:ea typeface="+mn-ea"/>
              <a:cs typeface="Arial" pitchFamily="34" charset="0"/>
            </a:rPr>
            <a:t> (7,9%). 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regista o valor de  (42,3 %).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Fazendo uma </a:t>
          </a:r>
          <a:r>
            <a:rPr lang="pt-PT" sz="800" b="1" i="0" baseline="0">
              <a:latin typeface="Arial" pitchFamily="34" charset="0"/>
              <a:ea typeface="+mn-ea"/>
              <a:cs typeface="Arial" pitchFamily="34" charset="0"/>
            </a:rPr>
            <a:t>análise por sexo </a:t>
          </a:r>
          <a:r>
            <a:rPr lang="pt-PT" sz="800" b="0" i="0" baseline="0">
              <a:latin typeface="Arial" pitchFamily="34" charset="0"/>
              <a:ea typeface="+mn-ea"/>
              <a:cs typeface="Arial" pitchFamily="34" charset="0"/>
            </a:rPr>
            <a:t>verifica-se que a, </a:t>
          </a:r>
          <a:r>
            <a:rPr lang="pt-PT" sz="800" b="1" i="0" baseline="0">
              <a:latin typeface="Arial" pitchFamily="34" charset="0"/>
              <a:ea typeface="+mn-ea"/>
              <a:cs typeface="Arial" pitchFamily="34" charset="0"/>
            </a:rPr>
            <a:t>República Checa</a:t>
          </a:r>
          <a:r>
            <a:rPr lang="pt-PT" sz="800" b="0" i="0" baseline="0">
              <a:latin typeface="Arial" pitchFamily="34" charset="0"/>
              <a:ea typeface="+mn-ea"/>
              <a:cs typeface="Arial" pitchFamily="34" charset="0"/>
            </a:rPr>
            <a:t> e o </a:t>
          </a:r>
          <a:r>
            <a:rPr lang="pt-PT" sz="800" b="1" i="0" baseline="0">
              <a:latin typeface="Arial" pitchFamily="34" charset="0"/>
              <a:ea typeface="+mn-ea"/>
              <a:cs typeface="Arial" pitchFamily="34" charset="0"/>
            </a:rPr>
            <a:t>Luxemburgo</a:t>
          </a:r>
          <a:r>
            <a:rPr lang="pt-PT" sz="800" b="0" i="0" baseline="0">
              <a:latin typeface="Arial" pitchFamily="34" charset="0"/>
              <a:ea typeface="+mn-ea"/>
              <a:cs typeface="Arial" pitchFamily="34" charset="0"/>
            </a:rPr>
            <a:t> são os países com a maior diferença, entre a taxa de desemprego das mulheres e dos homens.</a:t>
          </a:r>
        </a:p>
        <a:p>
          <a:pPr marL="0" indent="0" algn="just" rtl="0">
            <a:defRPr sz="1000"/>
          </a:pPr>
          <a:endParaRPr lang="pt-PT" sz="800" b="0" i="0" baseline="0">
            <a:latin typeface="Arial" pitchFamily="34" charset="0"/>
            <a:ea typeface="+mn-ea"/>
            <a:cs typeface="Arial" pitchFamily="34" charset="0"/>
          </a:endParaRPr>
        </a:p>
      </xdr:txBody>
    </xdr:sp>
    <xdr:clientData/>
  </xdr:twoCellAnchor>
  <xdr:twoCellAnchor editAs="oneCell">
    <xdr:from>
      <xdr:col>8</xdr:col>
      <xdr:colOff>114300</xdr:colOff>
      <xdr:row>5</xdr:row>
      <xdr:rowOff>142875</xdr:rowOff>
    </xdr:from>
    <xdr:to>
      <xdr:col>8</xdr:col>
      <xdr:colOff>762000</xdr:colOff>
      <xdr:row>8</xdr:row>
      <xdr:rowOff>28575</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2</xdr:col>
      <xdr:colOff>0</xdr:colOff>
      <xdr:row>39</xdr:row>
      <xdr:rowOff>142875</xdr:rowOff>
    </xdr:from>
    <xdr:to>
      <xdr:col>10</xdr:col>
      <xdr:colOff>19050</xdr:colOff>
      <xdr:row>56</xdr:row>
      <xdr:rowOff>219075</xdr:rowOff>
    </xdr:to>
    <xdr:sp macro="" textlink="">
      <xdr:nvSpPr>
        <xdr:cNvPr id="14" name="Rectangle 1027"/>
        <xdr:cNvSpPr>
          <a:spLocks noChangeArrowheads="1"/>
        </xdr:cNvSpPr>
      </xdr:nvSpPr>
      <xdr:spPr bwMode="auto">
        <a:xfrm>
          <a:off x="238125" y="6486525"/>
          <a:ext cx="6286500" cy="3581400"/>
        </a:xfrm>
        <a:prstGeom prst="rect">
          <a:avLst/>
        </a:prstGeom>
        <a:solidFill>
          <a:schemeClr val="accent5"/>
        </a:solidFill>
        <a:ln w="9525">
          <a:noFill/>
          <a:miter lim="800000"/>
          <a:headEnd/>
          <a:tailEnd/>
        </a:ln>
      </xdr:spPr>
    </xdr:sp>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1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xdr:from>
      <xdr:col>5</xdr:col>
      <xdr:colOff>933450</xdr:colOff>
      <xdr:row>41</xdr:row>
      <xdr:rowOff>209551</xdr:rowOff>
    </xdr:from>
    <xdr:to>
      <xdr:col>12</xdr:col>
      <xdr:colOff>9524</xdr:colOff>
      <xdr:row>56</xdr:row>
      <xdr:rowOff>47626</xdr:rowOff>
    </xdr:to>
    <xdr:graphicFrame macro="">
      <xdr:nvGraphicFramePr>
        <xdr:cNvPr id="16"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1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3</xdr:col>
      <xdr:colOff>66674</xdr:colOff>
      <xdr:row>40</xdr:row>
      <xdr:rowOff>123825</xdr:rowOff>
    </xdr:from>
    <xdr:to>
      <xdr:col>5</xdr:col>
      <xdr:colOff>752475</xdr:colOff>
      <xdr:row>56</xdr:row>
      <xdr:rowOff>104774</xdr:rowOff>
    </xdr:to>
    <xdr:sp macro="" textlink="">
      <xdr:nvSpPr>
        <xdr:cNvPr id="22" name="Text Box 1028"/>
        <xdr:cNvSpPr txBox="1">
          <a:spLocks noChangeArrowheads="1"/>
        </xdr:cNvSpPr>
      </xdr:nvSpPr>
      <xdr:spPr bwMode="auto">
        <a:xfrm>
          <a:off x="371474" y="6619875"/>
          <a:ext cx="2781301" cy="3333749"/>
        </a:xfrm>
        <a:prstGeom prst="rect">
          <a:avLst/>
        </a:prstGeom>
        <a:solidFill>
          <a:srgbClr val="FFFFFF"/>
        </a:solidFill>
        <a:ln w="9525">
          <a:noFill/>
          <a:miter lim="800000"/>
          <a:headEnd/>
          <a:tailEnd/>
        </a:ln>
      </xdr:spPr>
      <xdr:txBody>
        <a:bodyPr vertOverflow="clip" wrap="square" lIns="72000" tIns="7200" rIns="72000" bIns="10800" anchor="t" upright="1"/>
        <a:lstStyle/>
        <a:p>
          <a:pPr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a:t>
          </a:r>
          <a:r>
            <a:rPr lang="pt-PT" sz="800" b="1" i="0" baseline="0">
              <a:latin typeface="Arial" pitchFamily="34" charset="0"/>
              <a:ea typeface="+mn-ea"/>
              <a:cs typeface="Arial" pitchFamily="34" charset="0"/>
            </a:rPr>
            <a:t>taxa de desemprego </a:t>
          </a:r>
          <a:r>
            <a:rPr lang="pt-PT" sz="800" b="0" i="0" baseline="0">
              <a:latin typeface="Arial" pitchFamily="34" charset="0"/>
              <a:ea typeface="+mn-ea"/>
              <a:cs typeface="Arial" pitchFamily="34" charset="0"/>
            </a:rPr>
            <a:t>na</a:t>
          </a:r>
          <a:r>
            <a:rPr lang="pt-PT" sz="800" b="1" i="0" baseline="0">
              <a:latin typeface="Arial" pitchFamily="34" charset="0"/>
              <a:ea typeface="+mn-ea"/>
              <a:cs typeface="Arial" pitchFamily="34" charset="0"/>
            </a:rPr>
            <a:t> União Europeia </a:t>
          </a:r>
          <a:r>
            <a:rPr lang="pt-PT" sz="800" b="0" i="0" baseline="0">
              <a:latin typeface="Arial" pitchFamily="34" charset="0"/>
              <a:ea typeface="+mn-ea"/>
              <a:cs typeface="Arial" pitchFamily="34" charset="0"/>
            </a:rPr>
            <a:t>manteve-se  nos 11,0% e na </a:t>
          </a:r>
          <a:r>
            <a:rPr lang="pt-PT" sz="800" b="1" i="0" baseline="0">
              <a:latin typeface="Arial" pitchFamily="34" charset="0"/>
              <a:ea typeface="+mn-ea"/>
              <a:cs typeface="Arial" pitchFamily="34" charset="0"/>
            </a:rPr>
            <a:t>Zona Euro</a:t>
          </a:r>
          <a:r>
            <a:rPr lang="pt-PT" sz="1100" b="1" i="0" baseline="0">
              <a:latin typeface="+mn-lt"/>
              <a:ea typeface="+mn-ea"/>
              <a:cs typeface="+mn-cs"/>
            </a:rPr>
            <a:t> </a:t>
          </a:r>
          <a:r>
            <a:rPr lang="pt-PT" sz="800" b="0" i="0" baseline="0">
              <a:latin typeface="Arial" pitchFamily="34" charset="0"/>
              <a:ea typeface="+mn-ea"/>
              <a:cs typeface="Arial" pitchFamily="34" charset="0"/>
            </a:rPr>
            <a:t>aumentou para 12,2 %. </a:t>
          </a:r>
        </a:p>
        <a:p>
          <a:pPr marL="0" indent="0" algn="just" rtl="0"/>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termos homólogos aumentou 0,6 p.p. e 0,9 p.p. respetivamente, segundo os dados publicados pelo EUROSTAT relativos ao mês de  maio.</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a taxa de desemprego diminuiu para 17,6 % relativamente  ao mês anterior (17,8%).</a:t>
          </a:r>
        </a:p>
        <a:p>
          <a:pPr marL="0" indent="0" algn="just" rtl="0" fontAlgn="base"/>
          <a:endParaRPr lang="pt-PT" sz="800" b="0" i="0" baseline="0">
            <a:latin typeface="Arial" pitchFamily="34" charset="0"/>
            <a:ea typeface="+mn-ea"/>
            <a:cs typeface="Arial" pitchFamily="34" charset="0"/>
          </a:endParaRPr>
        </a:p>
        <a:p>
          <a:pPr marL="0" indent="0" algn="just" rtl="0"/>
          <a:r>
            <a:rPr lang="pt-PT" sz="800" b="1" i="0" baseline="0">
              <a:latin typeface="Arial" pitchFamily="34" charset="0"/>
              <a:ea typeface="+mn-ea"/>
              <a:cs typeface="Arial" pitchFamily="34" charset="0"/>
            </a:rPr>
            <a:t>Áustria</a:t>
          </a:r>
          <a:r>
            <a:rPr lang="pt-PT" sz="800" b="0" i="0" baseline="0">
              <a:latin typeface="Arial" pitchFamily="34" charset="0"/>
              <a:ea typeface="+mn-ea"/>
              <a:cs typeface="Arial" pitchFamily="34" charset="0"/>
            </a:rPr>
            <a:t>  (4,7 %),  </a:t>
          </a:r>
          <a:r>
            <a:rPr lang="pt-PT" sz="800" b="1" i="0" baseline="0">
              <a:latin typeface="Arial" pitchFamily="34" charset="0"/>
              <a:ea typeface="+mn-ea"/>
              <a:cs typeface="Arial" pitchFamily="34" charset="0"/>
            </a:rPr>
            <a:t>Alemanha</a:t>
          </a:r>
          <a:r>
            <a:rPr lang="pt-PT" sz="800" b="0" i="0" baseline="0">
              <a:latin typeface="Arial" pitchFamily="34" charset="0"/>
              <a:ea typeface="+mn-ea"/>
              <a:cs typeface="Arial" pitchFamily="34" charset="0"/>
            </a:rPr>
            <a:t> (5,3 %),  </a:t>
          </a:r>
          <a:r>
            <a:rPr lang="pt-PT" sz="800" b="1" i="0" baseline="0">
              <a:latin typeface="Arial" pitchFamily="34" charset="0"/>
              <a:ea typeface="+mn-ea"/>
              <a:cs typeface="Arial" pitchFamily="34" charset="0"/>
            </a:rPr>
            <a:t>Luxemburgo </a:t>
          </a:r>
          <a:r>
            <a:rPr lang="pt-PT" sz="800" b="0" i="0" baseline="0">
              <a:latin typeface="Arial" pitchFamily="34" charset="0"/>
              <a:ea typeface="+mn-ea"/>
              <a:cs typeface="Arial" pitchFamily="34" charset="0"/>
            </a:rPr>
            <a:t>(5,7 %)</a:t>
          </a:r>
          <a:r>
            <a:rPr lang="pt-PT" sz="1100" b="0" i="0" baseline="0">
              <a:latin typeface="+mn-lt"/>
              <a:ea typeface="+mn-ea"/>
              <a:cs typeface="+mn-cs"/>
            </a:rPr>
            <a:t>, </a:t>
          </a:r>
          <a:r>
            <a:rPr lang="pt-PT" sz="800" b="0" i="0" baseline="0">
              <a:latin typeface="Arial" pitchFamily="34" charset="0"/>
              <a:ea typeface="+mn-ea"/>
              <a:cs typeface="Arial" pitchFamily="34" charset="0"/>
            </a:rPr>
            <a:t>e </a:t>
          </a:r>
          <a:r>
            <a:rPr lang="pt-PT" sz="800" b="1" i="0" baseline="0">
              <a:latin typeface="Arial" pitchFamily="34" charset="0"/>
              <a:ea typeface="+mn-ea"/>
              <a:cs typeface="Arial" pitchFamily="34" charset="0"/>
            </a:rPr>
            <a:t>Holanda </a:t>
          </a:r>
          <a:r>
            <a:rPr lang="pt-PT" sz="800" b="0" i="0" baseline="0">
              <a:latin typeface="Arial" pitchFamily="34" charset="0"/>
              <a:ea typeface="+mn-ea"/>
              <a:cs typeface="Arial" pitchFamily="34" charset="0"/>
            </a:rPr>
            <a:t> (6,6 %)  apresentam as taxas de desemprego mais baixas;  a </a:t>
          </a:r>
          <a:r>
            <a:rPr lang="pt-PT" sz="800" b="1" i="0" baseline="0">
              <a:latin typeface="Arial" pitchFamily="34" charset="0"/>
              <a:ea typeface="+mn-ea"/>
              <a:cs typeface="Arial" pitchFamily="34" charset="0"/>
            </a:rPr>
            <a:t>Grécia </a:t>
          </a:r>
          <a:r>
            <a:rPr lang="pt-PT" sz="800" b="0" i="0" baseline="0">
              <a:latin typeface="Arial" pitchFamily="34" charset="0"/>
              <a:ea typeface="+mn-ea"/>
              <a:cs typeface="Arial" pitchFamily="34" charset="0"/>
            </a:rPr>
            <a:t>(26,8 %) e a </a:t>
          </a:r>
          <a:r>
            <a:rPr lang="pt-PT" sz="800" b="1" i="0" baseline="0">
              <a:latin typeface="Arial" pitchFamily="34" charset="0"/>
              <a:ea typeface="+mn-ea"/>
              <a:cs typeface="Arial" pitchFamily="34" charset="0"/>
            </a:rPr>
            <a:t>Espanha</a:t>
          </a:r>
          <a:r>
            <a:rPr lang="pt-PT" sz="800" b="0" i="0" baseline="0">
              <a:latin typeface="Arial" pitchFamily="34" charset="0"/>
              <a:ea typeface="+mn-ea"/>
              <a:cs typeface="Arial" pitchFamily="34" charset="0"/>
            </a:rPr>
            <a:t>  (26,9 %) são os estados membros com valores  mais elevados.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taxa de desemprego para o grupo etário &lt;25 anos apresenta o valor mais elevado na </a:t>
          </a:r>
          <a:r>
            <a:rPr lang="pt-PT" sz="800" b="1" i="0" baseline="0">
              <a:latin typeface="Arial" pitchFamily="34" charset="0"/>
              <a:ea typeface="+mn-ea"/>
              <a:cs typeface="Arial" pitchFamily="34" charset="0"/>
            </a:rPr>
            <a:t>Grécia</a:t>
          </a:r>
          <a:r>
            <a:rPr lang="pt-PT" sz="800" b="0" i="0" baseline="0">
              <a:latin typeface="Arial" pitchFamily="34" charset="0"/>
              <a:ea typeface="+mn-ea"/>
              <a:cs typeface="Arial" pitchFamily="34" charset="0"/>
            </a:rPr>
            <a:t> (59,2 %), registando o valor mais baixo na </a:t>
          </a:r>
          <a:r>
            <a:rPr lang="pt-PT" sz="800" b="1" i="0" baseline="0">
              <a:latin typeface="Arial" pitchFamily="34" charset="0"/>
              <a:ea typeface="+mn-ea"/>
              <a:cs typeface="Arial" pitchFamily="34" charset="0"/>
            </a:rPr>
            <a:t>Alemanha </a:t>
          </a:r>
          <a:r>
            <a:rPr lang="pt-PT" sz="800" b="0" i="0" baseline="0">
              <a:latin typeface="Arial" pitchFamily="34" charset="0"/>
              <a:ea typeface="+mn-ea"/>
              <a:cs typeface="Arial" pitchFamily="34" charset="0"/>
            </a:rPr>
            <a:t>(7,7 %) e </a:t>
          </a:r>
          <a:r>
            <a:rPr lang="pt-PT" sz="800" b="1" i="0" baseline="0">
              <a:latin typeface="Arial" pitchFamily="34" charset="0"/>
              <a:ea typeface="+mn-ea"/>
              <a:cs typeface="Arial" pitchFamily="34" charset="0"/>
            </a:rPr>
            <a:t>Áustria</a:t>
          </a:r>
          <a:r>
            <a:rPr lang="pt-PT" sz="800" b="0" i="0" baseline="0">
              <a:latin typeface="Arial" pitchFamily="34" charset="0"/>
              <a:ea typeface="+mn-ea"/>
              <a:cs typeface="Arial" pitchFamily="34" charset="0"/>
            </a:rPr>
            <a:t> (7,9%). 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regista o valor de  (42,3 %).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Fazendo uma </a:t>
          </a:r>
          <a:r>
            <a:rPr lang="pt-PT" sz="800" b="1" i="0" baseline="0">
              <a:latin typeface="Arial" pitchFamily="34" charset="0"/>
              <a:ea typeface="+mn-ea"/>
              <a:cs typeface="Arial" pitchFamily="34" charset="0"/>
            </a:rPr>
            <a:t>análise por sexo </a:t>
          </a:r>
          <a:r>
            <a:rPr lang="pt-PT" sz="800" b="0" i="0" baseline="0">
              <a:latin typeface="Arial" pitchFamily="34" charset="0"/>
              <a:ea typeface="+mn-ea"/>
              <a:cs typeface="Arial" pitchFamily="34" charset="0"/>
            </a:rPr>
            <a:t>verifica-se que a, </a:t>
          </a:r>
          <a:r>
            <a:rPr lang="pt-PT" sz="800" b="1" i="0" baseline="0">
              <a:latin typeface="Arial" pitchFamily="34" charset="0"/>
              <a:ea typeface="+mn-ea"/>
              <a:cs typeface="Arial" pitchFamily="34" charset="0"/>
            </a:rPr>
            <a:t>República Checa</a:t>
          </a:r>
          <a:r>
            <a:rPr lang="pt-PT" sz="800" b="0" i="0" baseline="0">
              <a:latin typeface="Arial" pitchFamily="34" charset="0"/>
              <a:ea typeface="+mn-ea"/>
              <a:cs typeface="Arial" pitchFamily="34" charset="0"/>
            </a:rPr>
            <a:t> e o </a:t>
          </a:r>
          <a:r>
            <a:rPr lang="pt-PT" sz="800" b="1" i="0" baseline="0">
              <a:latin typeface="Arial" pitchFamily="34" charset="0"/>
              <a:ea typeface="+mn-ea"/>
              <a:cs typeface="Arial" pitchFamily="34" charset="0"/>
            </a:rPr>
            <a:t>Luxemburgo</a:t>
          </a:r>
          <a:r>
            <a:rPr lang="pt-PT" sz="800" b="0" i="0" baseline="0">
              <a:latin typeface="Arial" pitchFamily="34" charset="0"/>
              <a:ea typeface="+mn-ea"/>
              <a:cs typeface="Arial" pitchFamily="34" charset="0"/>
            </a:rPr>
            <a:t> são os países com a maior diferença, entre a taxa de desemprego das mulheres e dos homens.</a:t>
          </a:r>
        </a:p>
        <a:p>
          <a:pPr marL="0" indent="0" algn="just" rtl="0">
            <a:defRPr sz="1000"/>
          </a:pPr>
          <a:endParaRPr lang="pt-PT" sz="800" b="0" i="0" baseline="0">
            <a:latin typeface="Arial" pitchFamily="34" charset="0"/>
            <a:ea typeface="+mn-ea"/>
            <a:cs typeface="Arial" pitchFamily="34" charset="0"/>
          </a:endParaRPr>
        </a:p>
      </xdr:txBody>
    </xdr:sp>
    <xdr:clientData/>
  </xdr:twoCellAnchor>
  <xdr:oneCellAnchor>
    <xdr:from>
      <xdr:col>4</xdr:col>
      <xdr:colOff>0</xdr:colOff>
      <xdr:row>68</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28575</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2</xdr:col>
      <xdr:colOff>0</xdr:colOff>
      <xdr:row>39</xdr:row>
      <xdr:rowOff>142875</xdr:rowOff>
    </xdr:from>
    <xdr:to>
      <xdr:col>10</xdr:col>
      <xdr:colOff>19050</xdr:colOff>
      <xdr:row>56</xdr:row>
      <xdr:rowOff>219075</xdr:rowOff>
    </xdr:to>
    <xdr:sp macro="" textlink="">
      <xdr:nvSpPr>
        <xdr:cNvPr id="25" name="Rectangle 1027"/>
        <xdr:cNvSpPr>
          <a:spLocks noChangeArrowheads="1"/>
        </xdr:cNvSpPr>
      </xdr:nvSpPr>
      <xdr:spPr bwMode="auto">
        <a:xfrm>
          <a:off x="238125" y="6486525"/>
          <a:ext cx="6286500" cy="3581400"/>
        </a:xfrm>
        <a:prstGeom prst="rect">
          <a:avLst/>
        </a:prstGeom>
        <a:solidFill>
          <a:schemeClr val="accent6"/>
        </a:solidFill>
        <a:ln w="9525">
          <a:noFill/>
          <a:miter lim="800000"/>
          <a:headEnd/>
          <a:tailEnd/>
        </a:ln>
      </xdr:spPr>
    </xdr:sp>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26"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a:p>
          <a:pPr algn="ctr" rtl="0">
            <a:defRPr sz="1000"/>
          </a:pPr>
          <a:r>
            <a:rPr lang="pt-PT" sz="1000" b="1" i="0" u="none" strike="noStrike" baseline="0">
              <a:solidFill>
                <a:schemeClr val="tx2"/>
              </a:solidFill>
              <a:latin typeface="Arial"/>
              <a:cs typeface="Arial"/>
            </a:rPr>
            <a:t>Zona Euro</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2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28" name="Grupo 27"/>
        <xdr:cNvGrpSpPr/>
      </xdr:nvGrpSpPr>
      <xdr:grpSpPr>
        <a:xfrm>
          <a:off x="66675" y="0"/>
          <a:ext cx="612048" cy="180000"/>
          <a:chOff x="4797152" y="7020272"/>
          <a:chExt cx="612048" cy="180000"/>
        </a:xfrm>
      </xdr:grpSpPr>
      <xdr:sp macro="" textlink="">
        <xdr:nvSpPr>
          <xdr:cNvPr id="29" name="Rectângulo 2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3</xdr:col>
      <xdr:colOff>66674</xdr:colOff>
      <xdr:row>40</xdr:row>
      <xdr:rowOff>123825</xdr:rowOff>
    </xdr:from>
    <xdr:to>
      <xdr:col>5</xdr:col>
      <xdr:colOff>752475</xdr:colOff>
      <xdr:row>56</xdr:row>
      <xdr:rowOff>104774</xdr:rowOff>
    </xdr:to>
    <xdr:sp macro="" textlink="">
      <xdr:nvSpPr>
        <xdr:cNvPr id="32" name="Text Box 1028"/>
        <xdr:cNvSpPr txBox="1">
          <a:spLocks noChangeArrowheads="1"/>
        </xdr:cNvSpPr>
      </xdr:nvSpPr>
      <xdr:spPr bwMode="auto">
        <a:xfrm>
          <a:off x="371474" y="6619875"/>
          <a:ext cx="2781301" cy="3333749"/>
        </a:xfrm>
        <a:prstGeom prst="rect">
          <a:avLst/>
        </a:prstGeom>
        <a:solidFill>
          <a:srgbClr val="FFFFFF"/>
        </a:solidFill>
        <a:ln w="9525">
          <a:noFill/>
          <a:miter lim="800000"/>
          <a:headEnd/>
          <a:tailEnd/>
        </a:ln>
      </xdr:spPr>
      <xdr:txBody>
        <a:bodyPr vertOverflow="clip" wrap="square" lIns="72000" tIns="7200" rIns="72000" bIns="10800" anchor="t" upright="1"/>
        <a:lstStyle/>
        <a:p>
          <a:pPr rtl="0" fontAlgn="base"/>
          <a:endParaRPr lang="pt-PT" sz="800" b="1" i="0" baseline="0">
            <a:latin typeface="Arial" pitchFamily="34" charset="0"/>
            <a:ea typeface="+mn-ea"/>
            <a:cs typeface="Arial" pitchFamily="34" charset="0"/>
          </a:endParaRPr>
        </a:p>
        <a:p>
          <a:pPr marL="0" indent="0" algn="just" rtl="0"/>
          <a:endParaRPr lang="pt-PT" sz="800" b="1" i="0" baseline="0">
            <a:latin typeface="Arial" pitchFamily="34" charset="0"/>
            <a:ea typeface="+mn-ea"/>
            <a:cs typeface="Arial" pitchFamily="34" charset="0"/>
          </a:endParaRPr>
        </a:p>
        <a:p>
          <a:pPr marL="0" indent="0" algn="just" rtl="0"/>
          <a:endParaRPr lang="pt-PT" sz="800" b="1" i="0" baseline="0">
            <a:latin typeface="Arial" pitchFamily="34" charset="0"/>
            <a:ea typeface="+mn-ea"/>
            <a:cs typeface="Arial" pitchFamily="34" charset="0"/>
          </a:endParaRPr>
        </a:p>
        <a:p>
          <a:pPr marL="0" indent="0" algn="just" rtl="0"/>
          <a:r>
            <a:rPr lang="pt-PT" sz="800" b="1" i="0" baseline="0">
              <a:latin typeface="Arial" pitchFamily="34" charset="0"/>
              <a:ea typeface="+mn-ea"/>
              <a:cs typeface="Arial" pitchFamily="34" charset="0"/>
            </a:rPr>
            <a:t>A taxa de desemprego </a:t>
          </a:r>
          <a:r>
            <a:rPr lang="pt-PT" sz="800" b="0" i="0" baseline="0">
              <a:latin typeface="Arial" pitchFamily="34" charset="0"/>
              <a:ea typeface="+mn-ea"/>
              <a:cs typeface="Arial" pitchFamily="34" charset="0"/>
            </a:rPr>
            <a:t>na</a:t>
          </a:r>
          <a:r>
            <a:rPr lang="pt-PT" sz="800" b="1" i="0" baseline="0">
              <a:latin typeface="Arial" pitchFamily="34" charset="0"/>
              <a:ea typeface="+mn-ea"/>
              <a:cs typeface="Arial" pitchFamily="34" charset="0"/>
            </a:rPr>
            <a:t> União Europeia </a:t>
          </a:r>
          <a:r>
            <a:rPr lang="pt-PT" sz="800" b="0" i="0" baseline="0">
              <a:latin typeface="Arial" pitchFamily="34" charset="0"/>
              <a:ea typeface="+mn-ea"/>
              <a:cs typeface="Arial" pitchFamily="34" charset="0"/>
            </a:rPr>
            <a:t>e na </a:t>
          </a:r>
          <a:r>
            <a:rPr lang="pt-PT" sz="800" b="1" i="0" baseline="0">
              <a:latin typeface="Arial" pitchFamily="34" charset="0"/>
              <a:ea typeface="+mn-ea"/>
              <a:cs typeface="Arial" pitchFamily="34" charset="0"/>
            </a:rPr>
            <a:t>Zona Euro </a:t>
          </a:r>
          <a:r>
            <a:rPr lang="pt-PT" sz="800" b="0" i="0" baseline="0">
              <a:latin typeface="Arial" pitchFamily="34" charset="0"/>
              <a:ea typeface="+mn-ea"/>
              <a:cs typeface="Arial" pitchFamily="34" charset="0"/>
            </a:rPr>
            <a:t>manteve-se inalterada face ao mês anterior (nos 10,8 % e 12,0 %, respectivamente).</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Em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a taxa de desemprego manteve-se nos 15,3 %; em janeiro de 2013 a taxa de desemprego era de 17,6 %.</a:t>
          </a:r>
        </a:p>
        <a:p>
          <a:pPr marL="0" indent="0" algn="just" rtl="0" fontAlgn="base"/>
          <a:endParaRPr lang="pt-PT" sz="800" b="0" i="0" baseline="0">
            <a:latin typeface="Arial" pitchFamily="34" charset="0"/>
            <a:ea typeface="+mn-ea"/>
            <a:cs typeface="Arial" pitchFamily="34" charset="0"/>
          </a:endParaRPr>
        </a:p>
        <a:p>
          <a:pPr marL="0" indent="0" algn="just" rtl="0"/>
          <a:r>
            <a:rPr lang="pt-PT" sz="800" b="1" i="0" baseline="0">
              <a:latin typeface="Arial" pitchFamily="34" charset="0"/>
              <a:ea typeface="+mn-ea"/>
              <a:cs typeface="Arial" pitchFamily="34" charset="0"/>
            </a:rPr>
            <a:t>Áustria</a:t>
          </a:r>
          <a:r>
            <a:rPr lang="pt-PT" sz="800" b="0" i="0" baseline="0">
              <a:latin typeface="Arial" pitchFamily="34" charset="0"/>
              <a:ea typeface="+mn-ea"/>
              <a:cs typeface="Arial" pitchFamily="34" charset="0"/>
            </a:rPr>
            <a:t>  (4,9 %),  </a:t>
          </a:r>
          <a:r>
            <a:rPr lang="pt-PT" sz="800" b="1" i="0" baseline="0">
              <a:latin typeface="Arial" pitchFamily="34" charset="0"/>
              <a:ea typeface="+mn-ea"/>
              <a:cs typeface="Arial" pitchFamily="34" charset="0"/>
            </a:rPr>
            <a:t>Alemanha</a:t>
          </a:r>
          <a:r>
            <a:rPr lang="pt-PT" sz="800" b="0" i="0" baseline="0">
              <a:latin typeface="Arial" pitchFamily="34" charset="0"/>
              <a:ea typeface="+mn-ea"/>
              <a:cs typeface="Arial" pitchFamily="34" charset="0"/>
            </a:rPr>
            <a:t> (5,0 %),  </a:t>
          </a:r>
          <a:r>
            <a:rPr lang="pt-PT" sz="800" b="1" i="0" baseline="0">
              <a:latin typeface="Arial" pitchFamily="34" charset="0"/>
              <a:ea typeface="+mn-ea"/>
              <a:cs typeface="Arial" pitchFamily="34" charset="0"/>
            </a:rPr>
            <a:t>Luxemburgo </a:t>
          </a:r>
          <a:r>
            <a:rPr lang="pt-PT" sz="800" b="0" i="0" baseline="0">
              <a:latin typeface="Arial" pitchFamily="34" charset="0"/>
              <a:ea typeface="+mn-ea"/>
              <a:cs typeface="Arial" pitchFamily="34" charset="0"/>
            </a:rPr>
            <a:t>(6,1 %)  apresentam as taxas de desemprego mais baixas;  a </a:t>
          </a:r>
          <a:r>
            <a:rPr lang="pt-PT" sz="800" b="1" i="0" baseline="0">
              <a:latin typeface="Arial" pitchFamily="34" charset="0"/>
              <a:ea typeface="+mn-ea"/>
              <a:cs typeface="Arial" pitchFamily="34" charset="0"/>
            </a:rPr>
            <a:t>Grécia </a:t>
          </a:r>
          <a:r>
            <a:rPr lang="pt-PT" sz="800" b="0" i="0" baseline="0">
              <a:latin typeface="Arial" pitchFamily="34" charset="0"/>
              <a:ea typeface="+mn-ea"/>
              <a:cs typeface="Arial" pitchFamily="34" charset="0"/>
            </a:rPr>
            <a:t>(28,0%, em novembro 2013) e a </a:t>
          </a:r>
          <a:r>
            <a:rPr lang="pt-PT" sz="800" b="1" i="0" baseline="0">
              <a:latin typeface="Arial" pitchFamily="34" charset="0"/>
              <a:ea typeface="+mn-ea"/>
              <a:cs typeface="Arial" pitchFamily="34" charset="0"/>
            </a:rPr>
            <a:t>Espanha</a:t>
          </a:r>
          <a:r>
            <a:rPr lang="pt-PT" sz="800" b="0" i="0" baseline="0">
              <a:latin typeface="Arial" pitchFamily="34" charset="0"/>
              <a:ea typeface="+mn-ea"/>
              <a:cs typeface="Arial" pitchFamily="34" charset="0"/>
            </a:rPr>
            <a:t>  (25,8 %) são os estados membros com valores  mais elevados. </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A taxa de desemprego para o grupo etário &lt;25 anos apresenta o valor mais elevado na </a:t>
          </a:r>
          <a:r>
            <a:rPr lang="pt-PT" sz="800" b="1" i="0" baseline="0">
              <a:latin typeface="Arial" pitchFamily="34" charset="0"/>
              <a:ea typeface="+mn-ea"/>
              <a:cs typeface="Arial" pitchFamily="34" charset="0"/>
            </a:rPr>
            <a:t>Grécia</a:t>
          </a:r>
          <a:r>
            <a:rPr lang="pt-PT" sz="800" b="0" i="0" baseline="0">
              <a:latin typeface="Arial" pitchFamily="34" charset="0"/>
              <a:ea typeface="+mn-ea"/>
              <a:cs typeface="Arial" pitchFamily="34" charset="0"/>
            </a:rPr>
            <a:t> (59,0 %), registando o valor mais baixo na </a:t>
          </a:r>
          <a:r>
            <a:rPr lang="pt-PT" sz="800" b="1" i="0" baseline="0">
              <a:latin typeface="Arial" pitchFamily="34" charset="0"/>
              <a:ea typeface="+mn-ea"/>
              <a:cs typeface="Arial" pitchFamily="34" charset="0"/>
            </a:rPr>
            <a:t>Alemanha </a:t>
          </a:r>
          <a:r>
            <a:rPr lang="pt-PT" sz="800" b="0" i="0" baseline="0">
              <a:latin typeface="Arial" pitchFamily="34" charset="0"/>
              <a:ea typeface="+mn-ea"/>
              <a:cs typeface="Arial" pitchFamily="34" charset="0"/>
            </a:rPr>
            <a:t>(7,6 %). </a:t>
          </a:r>
          <a:r>
            <a:rPr lang="pt-PT" sz="800" b="1" i="0" baseline="0">
              <a:latin typeface="Arial" pitchFamily="34" charset="0"/>
              <a:ea typeface="+mn-ea"/>
              <a:cs typeface="Arial" pitchFamily="34" charset="0"/>
            </a:rPr>
            <a:t>Portugal  </a:t>
          </a:r>
          <a:r>
            <a:rPr lang="pt-PT" sz="800" b="0" i="0" baseline="0">
              <a:latin typeface="Arial" pitchFamily="34" charset="0"/>
              <a:ea typeface="+mn-ea"/>
              <a:cs typeface="Arial" pitchFamily="34" charset="0"/>
            </a:rPr>
            <a:t>regista o valor de  34,7% (era 40,3 %, em janeiro de 2013).</a:t>
          </a:r>
        </a:p>
        <a:p>
          <a:pPr marL="0" indent="0" algn="just" rtl="0" fontAlgn="base"/>
          <a:endParaRPr lang="pt-PT" sz="800" b="0" i="0" baseline="0">
            <a:latin typeface="Arial" pitchFamily="34" charset="0"/>
            <a:ea typeface="+mn-ea"/>
            <a:cs typeface="Arial" pitchFamily="34" charset="0"/>
          </a:endParaRPr>
        </a:p>
        <a:p>
          <a:pPr marL="0" indent="0" algn="just" rtl="0"/>
          <a:r>
            <a:rPr lang="pt-PT" sz="800" b="0" i="0" baseline="0">
              <a:latin typeface="Arial" pitchFamily="34" charset="0"/>
              <a:ea typeface="+mn-ea"/>
              <a:cs typeface="Arial" pitchFamily="34" charset="0"/>
            </a:rPr>
            <a:t>Fazendo uma </a:t>
          </a:r>
          <a:r>
            <a:rPr lang="pt-PT" sz="800" b="1" i="0" baseline="0">
              <a:latin typeface="Arial" pitchFamily="34" charset="0"/>
              <a:ea typeface="+mn-ea"/>
              <a:cs typeface="Arial" pitchFamily="34" charset="0"/>
            </a:rPr>
            <a:t>análise por sexo, na Zona Euro,  </a:t>
          </a:r>
          <a:r>
            <a:rPr lang="pt-PT" sz="800" b="0" i="0" baseline="0">
              <a:latin typeface="Arial" pitchFamily="34" charset="0"/>
              <a:ea typeface="+mn-ea"/>
              <a:cs typeface="Arial" pitchFamily="34" charset="0"/>
            </a:rPr>
            <a:t>verifica-se que a </a:t>
          </a:r>
          <a:r>
            <a:rPr lang="pt-PT" sz="800" b="1" i="0" baseline="0">
              <a:latin typeface="Arial" pitchFamily="34" charset="0"/>
              <a:ea typeface="+mn-ea"/>
              <a:cs typeface="Arial" pitchFamily="34" charset="0"/>
            </a:rPr>
            <a:t>Eslovénia</a:t>
          </a:r>
          <a:r>
            <a:rPr lang="pt-PT" sz="800" b="0" i="0" baseline="0">
              <a:latin typeface="Arial" pitchFamily="34" charset="0"/>
              <a:ea typeface="+mn-ea"/>
              <a:cs typeface="Arial" pitchFamily="34" charset="0"/>
            </a:rPr>
            <a:t> e o </a:t>
          </a:r>
          <a:r>
            <a:rPr lang="pt-PT" sz="800" b="1" i="0" baseline="0">
              <a:latin typeface="Arial" pitchFamily="34" charset="0"/>
              <a:ea typeface="+mn-ea"/>
              <a:cs typeface="Arial" pitchFamily="34" charset="0"/>
            </a:rPr>
            <a:t>Luxembrugo,</a:t>
          </a:r>
          <a:r>
            <a:rPr lang="pt-PT" sz="800" b="0" i="0" baseline="0">
              <a:latin typeface="Arial" pitchFamily="34" charset="0"/>
              <a:ea typeface="+mn-ea"/>
              <a:cs typeface="Arial" pitchFamily="34" charset="0"/>
            </a:rPr>
            <a:t> são os países com a maior diferença, entre a taxa de desemprego das mulheres e dos homens.</a:t>
          </a:r>
        </a:p>
      </xdr:txBody>
    </xdr:sp>
    <xdr:clientData/>
  </xdr:twoCellAnchor>
  <xdr:twoCellAnchor>
    <xdr:from>
      <xdr:col>5</xdr:col>
      <xdr:colOff>952500</xdr:colOff>
      <xdr:row>42</xdr:row>
      <xdr:rowOff>190499</xdr:rowOff>
    </xdr:from>
    <xdr:to>
      <xdr:col>9</xdr:col>
      <xdr:colOff>47625</xdr:colOff>
      <xdr:row>53</xdr:row>
      <xdr:rowOff>219073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85</xdr:row>
      <xdr:rowOff>28575</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4"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5"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6"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7"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8"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9"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20"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21"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6.xml"/><Relationship Id="rId1" Type="http://schemas.openxmlformats.org/officeDocument/2006/relationships/printerSettings" Target="../printerSettings/printerSettings2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29.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0.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e.min-economia.pt/" TargetMode="External"/><Relationship Id="rId5" Type="http://schemas.openxmlformats.org/officeDocument/2006/relationships/hyperlink" Target="mailto:dados@gee.min-economia.pt/" TargetMode="External"/><Relationship Id="rId4" Type="http://schemas.openxmlformats.org/officeDocument/2006/relationships/hyperlink" Target="http://www.gee.min-economia.pt/pagina.aspx?js=0&amp;codigono=67637170AAAAAAAAAAAAAAAA"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sheetPr codeName="Folha1">
    <tabColor theme="9"/>
  </sheetPr>
  <dimension ref="A1:Q74"/>
  <sheetViews>
    <sheetView tabSelected="1" showRuler="0" zoomScaleNormal="100" workbookViewId="0"/>
  </sheetViews>
  <sheetFormatPr defaultRowHeight="12.75"/>
  <cols>
    <col min="1" max="1" width="1.42578125" style="169" customWidth="1"/>
    <col min="2" max="2" width="2.5703125" style="169" customWidth="1"/>
    <col min="3" max="4" width="16.28515625" style="169" customWidth="1"/>
    <col min="5" max="5" width="2.42578125" style="346" customWidth="1"/>
    <col min="6" max="6" width="1" style="169" customWidth="1"/>
    <col min="7" max="7" width="14" style="169" customWidth="1"/>
    <col min="8" max="8" width="5.5703125" style="169" customWidth="1"/>
    <col min="9" max="9" width="4.140625" style="169" customWidth="1"/>
    <col min="10" max="10" width="34.5703125" style="169" customWidth="1"/>
    <col min="11" max="11" width="2.42578125" style="169" customWidth="1"/>
    <col min="12" max="12" width="1.42578125" style="169" customWidth="1"/>
    <col min="13" max="13" width="8.140625" style="169" customWidth="1"/>
    <col min="14" max="16384" width="9.140625" style="169"/>
  </cols>
  <sheetData>
    <row r="1" spans="1:17" ht="7.5" customHeight="1">
      <c r="A1" s="362"/>
      <c r="B1" s="359"/>
      <c r="C1" s="359"/>
      <c r="D1" s="359"/>
      <c r="E1" s="1119"/>
      <c r="F1" s="359"/>
      <c r="G1" s="359"/>
      <c r="H1" s="359"/>
      <c r="I1" s="359"/>
      <c r="J1" s="359"/>
      <c r="K1" s="359"/>
      <c r="L1" s="359"/>
    </row>
    <row r="2" spans="1:17" ht="17.25" customHeight="1">
      <c r="A2" s="362"/>
      <c r="B2" s="336"/>
      <c r="C2" s="337"/>
      <c r="D2" s="337"/>
      <c r="E2" s="1120"/>
      <c r="F2" s="337"/>
      <c r="G2" s="337"/>
      <c r="H2" s="337"/>
      <c r="I2" s="338"/>
      <c r="J2" s="339"/>
      <c r="K2" s="339"/>
      <c r="L2" s="362"/>
    </row>
    <row r="3" spans="1:17">
      <c r="A3" s="362"/>
      <c r="B3" s="336"/>
      <c r="C3" s="337"/>
      <c r="D3" s="337"/>
      <c r="E3" s="1120"/>
      <c r="F3" s="337"/>
      <c r="G3" s="337"/>
      <c r="H3" s="337"/>
      <c r="I3" s="338"/>
      <c r="J3" s="336"/>
      <c r="K3" s="339"/>
      <c r="L3" s="362"/>
    </row>
    <row r="4" spans="1:17" ht="33.75" customHeight="1">
      <c r="A4" s="362"/>
      <c r="B4" s="336"/>
      <c r="C4" s="338"/>
      <c r="D4" s="338"/>
      <c r="E4" s="1121"/>
      <c r="F4" s="338"/>
      <c r="G4" s="338"/>
      <c r="H4" s="338"/>
      <c r="I4" s="338"/>
      <c r="J4" s="340" t="s">
        <v>35</v>
      </c>
      <c r="K4" s="336"/>
      <c r="L4" s="362"/>
    </row>
    <row r="5" spans="1:17" s="174" customFormat="1" ht="12.75" customHeight="1">
      <c r="A5" s="364"/>
      <c r="B5" s="1393"/>
      <c r="C5" s="1393"/>
      <c r="D5" s="1393"/>
      <c r="E5" s="1393"/>
      <c r="F5" s="359"/>
      <c r="G5" s="341"/>
      <c r="H5" s="341"/>
      <c r="I5" s="341"/>
      <c r="J5" s="342"/>
      <c r="K5" s="343"/>
      <c r="L5" s="362"/>
    </row>
    <row r="6" spans="1:17" ht="12.75" customHeight="1">
      <c r="A6" s="362"/>
      <c r="B6" s="362"/>
      <c r="C6" s="359"/>
      <c r="D6" s="359"/>
      <c r="E6" s="1119"/>
      <c r="F6" s="359"/>
      <c r="G6" s="341"/>
      <c r="H6" s="341"/>
      <c r="I6" s="341"/>
      <c r="J6" s="342"/>
      <c r="K6" s="343"/>
      <c r="L6" s="362"/>
      <c r="O6" s="344"/>
    </row>
    <row r="7" spans="1:17" ht="12.75" customHeight="1">
      <c r="A7" s="362"/>
      <c r="B7" s="362"/>
      <c r="C7" s="359"/>
      <c r="D7" s="359"/>
      <c r="E7" s="1119"/>
      <c r="F7" s="359"/>
      <c r="G7" s="341"/>
      <c r="H7" s="341"/>
      <c r="I7" s="358"/>
      <c r="J7" s="342"/>
      <c r="K7" s="343"/>
      <c r="L7" s="362"/>
      <c r="N7" s="345"/>
      <c r="O7" s="346"/>
    </row>
    <row r="8" spans="1:17" ht="12.75" customHeight="1">
      <c r="A8" s="362"/>
      <c r="B8" s="362"/>
      <c r="C8" s="359"/>
      <c r="D8" s="359"/>
      <c r="E8" s="1119"/>
      <c r="F8" s="359"/>
      <c r="G8" s="341"/>
      <c r="H8" s="341"/>
      <c r="I8" s="341"/>
      <c r="J8" s="342"/>
      <c r="K8" s="343"/>
      <c r="L8" s="362"/>
      <c r="N8" s="347"/>
    </row>
    <row r="9" spans="1:17" ht="12.75" customHeight="1">
      <c r="A9" s="362"/>
      <c r="B9" s="362"/>
      <c r="C9" s="359"/>
      <c r="D9" s="359"/>
      <c r="E9" s="1119"/>
      <c r="F9" s="359"/>
      <c r="G9" s="341"/>
      <c r="H9" s="341"/>
      <c r="I9" s="341"/>
      <c r="J9" s="342"/>
      <c r="K9" s="343"/>
      <c r="L9" s="362"/>
      <c r="N9" s="347"/>
    </row>
    <row r="10" spans="1:17" ht="12.75" customHeight="1">
      <c r="A10" s="362"/>
      <c r="B10" s="362"/>
      <c r="C10" s="359"/>
      <c r="D10" s="359"/>
      <c r="E10" s="1119"/>
      <c r="F10" s="359"/>
      <c r="G10" s="341"/>
      <c r="H10" s="341"/>
      <c r="I10" s="341"/>
      <c r="J10" s="342"/>
      <c r="K10" s="343"/>
      <c r="L10" s="362"/>
    </row>
    <row r="11" spans="1:17">
      <c r="A11" s="362"/>
      <c r="B11" s="362"/>
      <c r="C11" s="359"/>
      <c r="D11" s="359"/>
      <c r="E11" s="1119"/>
      <c r="F11" s="359"/>
      <c r="G11" s="341"/>
      <c r="H11" s="341"/>
      <c r="I11" s="341"/>
      <c r="J11" s="342"/>
      <c r="K11" s="343"/>
      <c r="L11" s="362"/>
    </row>
    <row r="12" spans="1:17">
      <c r="A12" s="362"/>
      <c r="B12" s="379" t="s">
        <v>27</v>
      </c>
      <c r="C12" s="377"/>
      <c r="D12" s="377"/>
      <c r="E12" s="1122"/>
      <c r="F12" s="359"/>
      <c r="G12" s="341"/>
      <c r="H12" s="341"/>
      <c r="I12" s="341"/>
      <c r="J12" s="342"/>
      <c r="K12" s="343"/>
      <c r="L12" s="362"/>
    </row>
    <row r="13" spans="1:17" ht="13.5" thickBot="1">
      <c r="A13" s="362"/>
      <c r="B13" s="362"/>
      <c r="C13" s="359"/>
      <c r="D13" s="359"/>
      <c r="E13" s="1119"/>
      <c r="F13" s="359"/>
      <c r="G13" s="341"/>
      <c r="H13" s="341"/>
      <c r="I13" s="341"/>
      <c r="J13" s="342"/>
      <c r="K13" s="343"/>
      <c r="L13" s="362"/>
      <c r="Q13" s="348"/>
    </row>
    <row r="14" spans="1:17" ht="13.5" thickBot="1">
      <c r="A14" s="362"/>
      <c r="B14" s="384"/>
      <c r="C14" s="371" t="s">
        <v>21</v>
      </c>
      <c r="D14" s="371"/>
      <c r="E14" s="1123">
        <v>3</v>
      </c>
      <c r="F14" s="359"/>
      <c r="G14" s="341"/>
      <c r="H14" s="341"/>
      <c r="I14" s="341"/>
      <c r="J14" s="342"/>
      <c r="K14" s="343"/>
      <c r="L14" s="362"/>
      <c r="Q14" s="348"/>
    </row>
    <row r="15" spans="1:17" ht="13.5" thickBot="1">
      <c r="A15" s="362"/>
      <c r="B15" s="362"/>
      <c r="C15" s="378"/>
      <c r="D15" s="378"/>
      <c r="E15" s="1124"/>
      <c r="F15" s="359"/>
      <c r="G15" s="341"/>
      <c r="H15" s="341"/>
      <c r="I15" s="341"/>
      <c r="J15" s="342"/>
      <c r="K15" s="343"/>
      <c r="L15" s="362"/>
      <c r="Q15" s="348"/>
    </row>
    <row r="16" spans="1:17" ht="13.5" thickBot="1">
      <c r="A16" s="362"/>
      <c r="B16" s="384"/>
      <c r="C16" s="371" t="s">
        <v>33</v>
      </c>
      <c r="D16" s="371"/>
      <c r="E16" s="1125">
        <v>4</v>
      </c>
      <c r="F16" s="359"/>
      <c r="G16" s="341"/>
      <c r="H16" s="341"/>
      <c r="I16" s="341"/>
      <c r="J16" s="342"/>
      <c r="K16" s="343"/>
      <c r="L16" s="362"/>
      <c r="Q16" s="348"/>
    </row>
    <row r="17" spans="1:17" ht="13.5" thickBot="1">
      <c r="A17" s="362"/>
      <c r="B17" s="363"/>
      <c r="C17" s="369"/>
      <c r="D17" s="369"/>
      <c r="E17" s="1126"/>
      <c r="F17" s="359"/>
      <c r="G17" s="341"/>
      <c r="H17" s="341"/>
      <c r="I17" s="341"/>
      <c r="J17" s="342"/>
      <c r="K17" s="343"/>
      <c r="L17" s="362"/>
      <c r="Q17" s="348"/>
    </row>
    <row r="18" spans="1:17" ht="13.5" customHeight="1" thickBot="1">
      <c r="A18" s="362"/>
      <c r="B18" s="383"/>
      <c r="C18" s="368" t="s">
        <v>32</v>
      </c>
      <c r="D18" s="368"/>
      <c r="E18" s="1125">
        <v>6</v>
      </c>
      <c r="F18" s="359"/>
      <c r="G18" s="341"/>
      <c r="H18" s="341"/>
      <c r="I18" s="341"/>
      <c r="J18" s="342"/>
      <c r="K18" s="343"/>
      <c r="L18" s="362"/>
    </row>
    <row r="19" spans="1:17">
      <c r="A19" s="362"/>
      <c r="B19" s="375"/>
      <c r="C19" s="1400" t="s">
        <v>2</v>
      </c>
      <c r="D19" s="1400"/>
      <c r="E19" s="1124">
        <v>6</v>
      </c>
      <c r="F19" s="359"/>
      <c r="G19" s="341"/>
      <c r="H19" s="341"/>
      <c r="I19" s="341"/>
      <c r="J19" s="342"/>
      <c r="K19" s="343"/>
      <c r="L19" s="362"/>
    </row>
    <row r="20" spans="1:17">
      <c r="A20" s="362"/>
      <c r="B20" s="375"/>
      <c r="C20" s="1400" t="s">
        <v>13</v>
      </c>
      <c r="D20" s="1400"/>
      <c r="E20" s="1124">
        <v>7</v>
      </c>
      <c r="F20" s="359"/>
      <c r="G20" s="341"/>
      <c r="H20" s="341"/>
      <c r="I20" s="341"/>
      <c r="J20" s="342"/>
      <c r="K20" s="343"/>
      <c r="L20" s="362"/>
    </row>
    <row r="21" spans="1:17">
      <c r="A21" s="362"/>
      <c r="B21" s="375"/>
      <c r="C21" s="1400" t="s">
        <v>7</v>
      </c>
      <c r="D21" s="1400"/>
      <c r="E21" s="1124">
        <v>8</v>
      </c>
      <c r="F21" s="359"/>
      <c r="G21" s="341"/>
      <c r="H21" s="341"/>
      <c r="I21" s="341"/>
      <c r="J21" s="342"/>
      <c r="K21" s="343"/>
      <c r="L21" s="362"/>
    </row>
    <row r="22" spans="1:17">
      <c r="A22" s="362"/>
      <c r="B22" s="376"/>
      <c r="C22" s="1400" t="s">
        <v>49</v>
      </c>
      <c r="D22" s="1400"/>
      <c r="E22" s="1124">
        <v>9</v>
      </c>
      <c r="F22" s="359"/>
      <c r="G22" s="349"/>
      <c r="H22" s="341"/>
      <c r="I22" s="341"/>
      <c r="J22" s="342"/>
      <c r="K22" s="343"/>
      <c r="L22" s="362"/>
    </row>
    <row r="23" spans="1:17" ht="22.5" customHeight="1">
      <c r="A23" s="362"/>
      <c r="B23" s="365"/>
      <c r="C23" s="1402" t="s">
        <v>28</v>
      </c>
      <c r="D23" s="1402"/>
      <c r="E23" s="1124">
        <v>10</v>
      </c>
      <c r="F23" s="359"/>
      <c r="G23" s="341"/>
      <c r="H23" s="341"/>
      <c r="I23" s="341"/>
      <c r="J23" s="342"/>
      <c r="K23" s="343"/>
      <c r="L23" s="362"/>
    </row>
    <row r="24" spans="1:17">
      <c r="A24" s="362"/>
      <c r="B24" s="365"/>
      <c r="C24" s="1400" t="s">
        <v>25</v>
      </c>
      <c r="D24" s="1400"/>
      <c r="E24" s="1124">
        <v>11</v>
      </c>
      <c r="F24" s="359"/>
      <c r="G24" s="341"/>
      <c r="H24" s="341"/>
      <c r="I24" s="341"/>
      <c r="J24" s="342"/>
      <c r="K24" s="343"/>
      <c r="L24" s="362"/>
    </row>
    <row r="25" spans="1:17" ht="12.75" customHeight="1" thickBot="1">
      <c r="A25" s="362"/>
      <c r="B25" s="359"/>
      <c r="C25" s="367"/>
      <c r="D25" s="367"/>
      <c r="E25" s="1124"/>
      <c r="F25" s="359"/>
      <c r="G25" s="341"/>
      <c r="H25" s="1394">
        <v>41671</v>
      </c>
      <c r="I25" s="1395"/>
      <c r="J25" s="1395"/>
      <c r="K25" s="349"/>
      <c r="L25" s="362"/>
    </row>
    <row r="26" spans="1:17" ht="13.5" customHeight="1" thickBot="1">
      <c r="A26" s="362"/>
      <c r="B26" s="472"/>
      <c r="C26" s="368" t="s">
        <v>12</v>
      </c>
      <c r="D26" s="368"/>
      <c r="E26" s="1125">
        <v>12</v>
      </c>
      <c r="F26" s="359"/>
      <c r="G26" s="341"/>
      <c r="H26" s="1395"/>
      <c r="I26" s="1395"/>
      <c r="J26" s="1395"/>
      <c r="K26" s="349"/>
      <c r="L26" s="362"/>
    </row>
    <row r="27" spans="1:17" ht="12.75" customHeight="1">
      <c r="A27" s="362"/>
      <c r="B27" s="360"/>
      <c r="C27" s="1400" t="s">
        <v>45</v>
      </c>
      <c r="D27" s="1400"/>
      <c r="E27" s="1124">
        <v>12</v>
      </c>
      <c r="F27" s="359"/>
      <c r="G27" s="341"/>
      <c r="H27" s="1395"/>
      <c r="I27" s="1395"/>
      <c r="J27" s="1395"/>
      <c r="K27" s="349"/>
      <c r="L27" s="362"/>
    </row>
    <row r="28" spans="1:17" ht="22.5" customHeight="1">
      <c r="A28" s="362"/>
      <c r="B28" s="360"/>
      <c r="C28" s="1404" t="s">
        <v>451</v>
      </c>
      <c r="D28" s="1404"/>
      <c r="E28" s="1124">
        <v>12</v>
      </c>
      <c r="F28" s="359"/>
      <c r="G28" s="341"/>
      <c r="H28" s="1395"/>
      <c r="I28" s="1395"/>
      <c r="J28" s="1395"/>
      <c r="K28" s="349"/>
      <c r="L28" s="362"/>
    </row>
    <row r="29" spans="1:17" ht="12.75" customHeight="1" thickBot="1">
      <c r="A29" s="362"/>
      <c r="B29" s="365"/>
      <c r="C29" s="374"/>
      <c r="D29" s="374"/>
      <c r="E29" s="1126"/>
      <c r="F29" s="359"/>
      <c r="G29" s="341"/>
      <c r="H29" s="1395"/>
      <c r="I29" s="1395"/>
      <c r="J29" s="1395"/>
      <c r="K29" s="349"/>
      <c r="L29" s="362"/>
    </row>
    <row r="30" spans="1:17" ht="13.5" customHeight="1" thickBot="1">
      <c r="A30" s="362"/>
      <c r="B30" s="382"/>
      <c r="C30" s="368" t="s">
        <v>11</v>
      </c>
      <c r="D30" s="368"/>
      <c r="E30" s="1125">
        <v>13</v>
      </c>
      <c r="F30" s="359"/>
      <c r="G30" s="341"/>
      <c r="H30" s="1395"/>
      <c r="I30" s="1395"/>
      <c r="J30" s="1395"/>
      <c r="K30" s="349"/>
      <c r="L30" s="362"/>
    </row>
    <row r="31" spans="1:17" ht="12.75" customHeight="1">
      <c r="A31" s="362"/>
      <c r="B31" s="360"/>
      <c r="C31" s="1397" t="s">
        <v>18</v>
      </c>
      <c r="D31" s="1397"/>
      <c r="E31" s="1124">
        <v>13</v>
      </c>
      <c r="F31" s="359"/>
      <c r="G31" s="341"/>
      <c r="H31" s="1395"/>
      <c r="I31" s="1395"/>
      <c r="J31" s="1395"/>
      <c r="K31" s="349"/>
      <c r="L31" s="362"/>
    </row>
    <row r="32" spans="1:17" ht="12.75" customHeight="1">
      <c r="A32" s="362"/>
      <c r="B32" s="360"/>
      <c r="C32" s="1403" t="s">
        <v>8</v>
      </c>
      <c r="D32" s="1403"/>
      <c r="E32" s="1124">
        <v>14</v>
      </c>
      <c r="F32" s="359"/>
      <c r="G32" s="341"/>
      <c r="H32" s="350"/>
      <c r="I32" s="350"/>
      <c r="J32" s="350"/>
      <c r="K32" s="349"/>
      <c r="L32" s="362"/>
    </row>
    <row r="33" spans="1:12" ht="12.75" customHeight="1">
      <c r="A33" s="362"/>
      <c r="B33" s="360"/>
      <c r="C33" s="1403" t="s">
        <v>26</v>
      </c>
      <c r="D33" s="1403"/>
      <c r="E33" s="1124">
        <v>14</v>
      </c>
      <c r="F33" s="359"/>
      <c r="G33" s="341"/>
      <c r="H33" s="350"/>
      <c r="I33" s="350"/>
      <c r="J33" s="350"/>
      <c r="K33" s="349"/>
      <c r="L33" s="362"/>
    </row>
    <row r="34" spans="1:12" ht="12.75" customHeight="1">
      <c r="A34" s="362"/>
      <c r="B34" s="360"/>
      <c r="C34" s="1403" t="s">
        <v>6</v>
      </c>
      <c r="D34" s="1403"/>
      <c r="E34" s="1124">
        <v>15</v>
      </c>
      <c r="F34" s="359"/>
      <c r="G34" s="341"/>
      <c r="H34" s="350"/>
      <c r="I34" s="350"/>
      <c r="J34" s="350"/>
      <c r="K34" s="349"/>
      <c r="L34" s="362"/>
    </row>
    <row r="35" spans="1:12" ht="22.5" customHeight="1">
      <c r="A35" s="362"/>
      <c r="B35" s="360"/>
      <c r="C35" s="1397" t="s">
        <v>50</v>
      </c>
      <c r="D35" s="1397"/>
      <c r="E35" s="1124">
        <v>16</v>
      </c>
      <c r="F35" s="359"/>
      <c r="G35" s="341"/>
      <c r="H35" s="350"/>
      <c r="I35" s="350"/>
      <c r="J35" s="350"/>
      <c r="K35" s="349"/>
      <c r="L35" s="362"/>
    </row>
    <row r="36" spans="1:12" ht="12.75" customHeight="1">
      <c r="A36" s="362"/>
      <c r="B36" s="366"/>
      <c r="C36" s="1403" t="s">
        <v>14</v>
      </c>
      <c r="D36" s="1403"/>
      <c r="E36" s="1124">
        <v>16</v>
      </c>
      <c r="F36" s="359"/>
      <c r="G36" s="341"/>
      <c r="H36" s="341"/>
      <c r="I36" s="341"/>
      <c r="J36" s="342"/>
      <c r="K36" s="343"/>
      <c r="L36" s="362"/>
    </row>
    <row r="37" spans="1:12" ht="12.75" customHeight="1">
      <c r="A37" s="362"/>
      <c r="B37" s="360"/>
      <c r="C37" s="1400" t="s">
        <v>31</v>
      </c>
      <c r="D37" s="1400"/>
      <c r="E37" s="1124">
        <v>17</v>
      </c>
      <c r="F37" s="359"/>
      <c r="G37" s="341"/>
      <c r="H37" s="341"/>
      <c r="I37" s="341"/>
      <c r="J37" s="351"/>
      <c r="K37" s="351"/>
      <c r="L37" s="362"/>
    </row>
    <row r="38" spans="1:12" ht="13.5" thickBot="1">
      <c r="A38" s="362"/>
      <c r="B38" s="362"/>
      <c r="C38" s="359"/>
      <c r="D38" s="359"/>
      <c r="E38" s="1126"/>
      <c r="F38" s="359"/>
      <c r="G38" s="341"/>
      <c r="H38" s="341"/>
      <c r="I38" s="341"/>
      <c r="J38" s="351"/>
      <c r="K38" s="351"/>
      <c r="L38" s="362"/>
    </row>
    <row r="39" spans="1:12" ht="13.5" customHeight="1" thickBot="1">
      <c r="A39" s="362"/>
      <c r="B39" s="451"/>
      <c r="C39" s="1398" t="s">
        <v>29</v>
      </c>
      <c r="D39" s="1399"/>
      <c r="E39" s="1125">
        <v>18</v>
      </c>
      <c r="F39" s="359"/>
      <c r="G39" s="341"/>
      <c r="H39" s="341"/>
      <c r="I39" s="341"/>
      <c r="J39" s="351"/>
      <c r="K39" s="351"/>
      <c r="L39" s="362"/>
    </row>
    <row r="40" spans="1:12">
      <c r="A40" s="362"/>
      <c r="B40" s="362"/>
      <c r="C40" s="1400" t="s">
        <v>30</v>
      </c>
      <c r="D40" s="1400"/>
      <c r="E40" s="1124">
        <v>18</v>
      </c>
      <c r="F40" s="359"/>
      <c r="G40" s="341"/>
      <c r="H40" s="341"/>
      <c r="I40" s="341"/>
      <c r="J40" s="352"/>
      <c r="K40" s="352"/>
      <c r="L40" s="362"/>
    </row>
    <row r="41" spans="1:12">
      <c r="A41" s="362"/>
      <c r="B41" s="366"/>
      <c r="C41" s="1400" t="s">
        <v>0</v>
      </c>
      <c r="D41" s="1400"/>
      <c r="E41" s="1124">
        <v>19</v>
      </c>
      <c r="F41" s="359"/>
      <c r="G41" s="341"/>
      <c r="H41" s="341"/>
      <c r="I41" s="341"/>
      <c r="J41" s="353"/>
      <c r="K41" s="354"/>
      <c r="L41" s="362"/>
    </row>
    <row r="42" spans="1:12">
      <c r="A42" s="362"/>
      <c r="B42" s="366"/>
      <c r="C42" s="1400" t="s">
        <v>16</v>
      </c>
      <c r="D42" s="1400"/>
      <c r="E42" s="1124">
        <v>19</v>
      </c>
      <c r="F42" s="359"/>
      <c r="G42" s="341"/>
      <c r="H42" s="341"/>
      <c r="I42" s="341"/>
      <c r="J42" s="353"/>
      <c r="K42" s="354"/>
      <c r="L42" s="362"/>
    </row>
    <row r="43" spans="1:12">
      <c r="A43" s="362"/>
      <c r="B43" s="366"/>
      <c r="C43" s="1400" t="s">
        <v>1</v>
      </c>
      <c r="D43" s="1400"/>
      <c r="E43" s="1127">
        <v>19</v>
      </c>
      <c r="F43" s="369"/>
      <c r="G43" s="355"/>
      <c r="H43" s="356"/>
      <c r="I43" s="355"/>
      <c r="J43" s="355"/>
      <c r="K43" s="355"/>
      <c r="L43" s="362"/>
    </row>
    <row r="44" spans="1:12">
      <c r="A44" s="362"/>
      <c r="B44" s="366"/>
      <c r="C44" s="1400" t="s">
        <v>22</v>
      </c>
      <c r="D44" s="1400"/>
      <c r="E44" s="1127">
        <v>19</v>
      </c>
      <c r="F44" s="369"/>
      <c r="G44" s="355"/>
      <c r="H44" s="356"/>
      <c r="I44" s="355"/>
      <c r="J44" s="355"/>
      <c r="K44" s="355"/>
      <c r="L44" s="362"/>
    </row>
    <row r="45" spans="1:12" ht="12.75" customHeight="1" thickBot="1">
      <c r="A45" s="362"/>
      <c r="B45" s="365"/>
      <c r="C45" s="365"/>
      <c r="D45" s="365"/>
      <c r="E45" s="1128"/>
      <c r="F45" s="361"/>
      <c r="G45" s="353"/>
      <c r="H45" s="356"/>
      <c r="I45" s="353"/>
      <c r="J45" s="353"/>
      <c r="K45" s="354"/>
      <c r="L45" s="362"/>
    </row>
    <row r="46" spans="1:12" ht="13.5" customHeight="1" thickBot="1">
      <c r="A46" s="362"/>
      <c r="B46" s="385"/>
      <c r="C46" s="1401" t="s">
        <v>38</v>
      </c>
      <c r="D46" s="1399"/>
      <c r="E46" s="1123">
        <v>20</v>
      </c>
      <c r="F46" s="361"/>
      <c r="G46" s="353"/>
      <c r="H46" s="356"/>
      <c r="I46" s="353"/>
      <c r="J46" s="353"/>
      <c r="K46" s="354"/>
      <c r="L46" s="362"/>
    </row>
    <row r="47" spans="1:12">
      <c r="A47" s="362"/>
      <c r="B47" s="362"/>
      <c r="C47" s="1400" t="s">
        <v>47</v>
      </c>
      <c r="D47" s="1400"/>
      <c r="E47" s="1127">
        <v>20</v>
      </c>
      <c r="F47" s="361"/>
      <c r="G47" s="353"/>
      <c r="H47" s="356"/>
      <c r="I47" s="353"/>
      <c r="J47" s="353"/>
      <c r="K47" s="354"/>
      <c r="L47" s="362"/>
    </row>
    <row r="48" spans="1:12" ht="12.75" customHeight="1">
      <c r="A48" s="362"/>
      <c r="B48" s="365"/>
      <c r="C48" s="1402" t="s">
        <v>495</v>
      </c>
      <c r="D48" s="1402"/>
      <c r="E48" s="1129">
        <v>21</v>
      </c>
      <c r="F48" s="361"/>
      <c r="G48" s="353"/>
      <c r="H48" s="356"/>
      <c r="I48" s="353"/>
      <c r="J48" s="353"/>
      <c r="K48" s="354"/>
      <c r="L48" s="362"/>
    </row>
    <row r="49" spans="1:12" ht="11.25" customHeight="1" thickBot="1">
      <c r="A49" s="362"/>
      <c r="B49" s="362"/>
      <c r="C49" s="370"/>
      <c r="D49" s="370"/>
      <c r="E49" s="1124"/>
      <c r="F49" s="361"/>
      <c r="G49" s="353"/>
      <c r="H49" s="356"/>
      <c r="I49" s="353"/>
      <c r="J49" s="353"/>
      <c r="K49" s="354"/>
      <c r="L49" s="362"/>
    </row>
    <row r="50" spans="1:12" ht="13.5" thickBot="1">
      <c r="A50" s="362"/>
      <c r="B50" s="381"/>
      <c r="C50" s="371" t="s">
        <v>4</v>
      </c>
      <c r="D50" s="371"/>
      <c r="E50" s="1123">
        <v>22</v>
      </c>
      <c r="F50" s="369"/>
      <c r="G50" s="355"/>
      <c r="H50" s="356"/>
      <c r="I50" s="355"/>
      <c r="J50" s="355"/>
      <c r="K50" s="355"/>
      <c r="L50" s="362"/>
    </row>
    <row r="51" spans="1:12" ht="23.25" customHeight="1">
      <c r="A51" s="362"/>
      <c r="B51" s="372"/>
      <c r="C51" s="373"/>
      <c r="D51" s="373"/>
      <c r="E51" s="1130"/>
      <c r="F51" s="361"/>
      <c r="G51" s="353"/>
      <c r="H51" s="356"/>
      <c r="I51" s="353"/>
      <c r="J51" s="353"/>
      <c r="K51" s="354"/>
      <c r="L51" s="362"/>
    </row>
    <row r="52" spans="1:12" ht="21" customHeight="1">
      <c r="A52" s="362"/>
      <c r="B52" s="362"/>
      <c r="C52" s="360"/>
      <c r="D52" s="360"/>
      <c r="E52" s="1128"/>
      <c r="F52" s="361"/>
      <c r="G52" s="353"/>
      <c r="H52" s="356"/>
      <c r="I52" s="353"/>
      <c r="J52" s="353"/>
      <c r="K52" s="354"/>
      <c r="L52" s="362"/>
    </row>
    <row r="53" spans="1:12" ht="19.5" customHeight="1">
      <c r="A53" s="362"/>
      <c r="B53" s="1117" t="s">
        <v>51</v>
      </c>
      <c r="C53" s="1117"/>
      <c r="D53" s="380"/>
      <c r="E53" s="1131"/>
      <c r="F53" s="361"/>
      <c r="G53" s="353"/>
      <c r="H53" s="356"/>
      <c r="I53" s="353"/>
      <c r="J53" s="353"/>
      <c r="K53" s="354"/>
      <c r="L53" s="362"/>
    </row>
    <row r="54" spans="1:12" ht="9.75" customHeight="1">
      <c r="A54" s="362"/>
      <c r="B54" s="362"/>
      <c r="C54" s="362"/>
      <c r="D54" s="362"/>
      <c r="E54" s="1131"/>
      <c r="F54" s="361"/>
      <c r="G54" s="353"/>
      <c r="H54" s="356"/>
      <c r="I54" s="353"/>
      <c r="J54" s="353"/>
      <c r="K54" s="354"/>
      <c r="L54" s="362"/>
    </row>
    <row r="55" spans="1:12" ht="22.5" customHeight="1">
      <c r="A55" s="362"/>
      <c r="B55" s="1118" t="s">
        <v>496</v>
      </c>
      <c r="C55" s="1116"/>
      <c r="D55" s="1185">
        <v>41698</v>
      </c>
      <c r="E55" s="1132"/>
      <c r="F55" s="1116"/>
      <c r="G55" s="353"/>
      <c r="H55" s="356"/>
      <c r="I55" s="353"/>
      <c r="J55" s="353"/>
      <c r="K55" s="354"/>
      <c r="L55" s="362"/>
    </row>
    <row r="56" spans="1:12" ht="22.5" customHeight="1">
      <c r="A56" s="362"/>
      <c r="B56" s="1118" t="s">
        <v>497</v>
      </c>
      <c r="C56" s="452"/>
      <c r="D56" s="1186">
        <v>41698</v>
      </c>
      <c r="E56" s="1127"/>
      <c r="F56" s="453"/>
      <c r="G56" s="353"/>
      <c r="H56" s="356"/>
      <c r="I56" s="353"/>
      <c r="J56" s="353"/>
      <c r="K56" s="354"/>
      <c r="L56" s="362"/>
    </row>
    <row r="57" spans="1:12" s="174" customFormat="1" ht="18" customHeight="1">
      <c r="A57" s="364"/>
      <c r="B57" s="360"/>
      <c r="C57" s="360"/>
      <c r="D57" s="360"/>
      <c r="E57" s="1128"/>
      <c r="F57" s="360"/>
      <c r="G57" s="357"/>
      <c r="H57" s="357"/>
      <c r="I57" s="357"/>
      <c r="J57" s="357"/>
      <c r="K57" s="357"/>
      <c r="L57" s="364"/>
    </row>
    <row r="58" spans="1:12" ht="7.5" customHeight="1">
      <c r="A58" s="362"/>
      <c r="B58" s="362"/>
      <c r="C58" s="363"/>
      <c r="D58" s="363"/>
      <c r="E58" s="1133"/>
      <c r="F58" s="363"/>
      <c r="G58" s="363"/>
      <c r="H58" s="363"/>
      <c r="I58" s="363"/>
      <c r="J58" s="363"/>
      <c r="K58" s="363"/>
      <c r="L58" s="363"/>
    </row>
    <row r="59" spans="1:12" ht="21" customHeight="1"/>
    <row r="60" spans="1:12" ht="21" customHeight="1"/>
    <row r="70" spans="11:12" ht="8.25" customHeight="1"/>
    <row r="72" spans="11:12" ht="9" customHeight="1">
      <c r="L72" s="187"/>
    </row>
    <row r="73" spans="11:12" ht="8.25" customHeight="1">
      <c r="K73" s="1396"/>
      <c r="L73" s="1396"/>
    </row>
    <row r="74" spans="11:12" ht="9.75" customHeight="1"/>
  </sheetData>
  <mergeCells count="27">
    <mergeCell ref="C24:D24"/>
    <mergeCell ref="C19:D19"/>
    <mergeCell ref="C20:D20"/>
    <mergeCell ref="C21:D21"/>
    <mergeCell ref="C22:D22"/>
    <mergeCell ref="C23:D23"/>
    <mergeCell ref="C34:D34"/>
    <mergeCell ref="C36:D36"/>
    <mergeCell ref="C37:D37"/>
    <mergeCell ref="C27:D27"/>
    <mergeCell ref="C28:D28"/>
    <mergeCell ref="B5:E5"/>
    <mergeCell ref="H25:J31"/>
    <mergeCell ref="K73:L73"/>
    <mergeCell ref="C35:D35"/>
    <mergeCell ref="C39:D39"/>
    <mergeCell ref="C40:D40"/>
    <mergeCell ref="C41:D41"/>
    <mergeCell ref="C42:D42"/>
    <mergeCell ref="C43:D43"/>
    <mergeCell ref="C44:D44"/>
    <mergeCell ref="C46:D46"/>
    <mergeCell ref="C47:D47"/>
    <mergeCell ref="C48:D48"/>
    <mergeCell ref="C31:D31"/>
    <mergeCell ref="C32:D32"/>
    <mergeCell ref="C33:D33"/>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sheetPr>
    <tabColor theme="6"/>
  </sheetPr>
  <dimension ref="A1:V69"/>
  <sheetViews>
    <sheetView zoomScaleNormal="100" workbookViewId="0"/>
  </sheetViews>
  <sheetFormatPr defaultRowHeight="12.75"/>
  <cols>
    <col min="1" max="1" width="1" style="502" customWidth="1"/>
    <col min="2" max="2" width="2.5703125" style="502" customWidth="1"/>
    <col min="3" max="3" width="1" style="502" customWidth="1"/>
    <col min="4" max="4" width="11.85546875" style="502" customWidth="1"/>
    <col min="5" max="5" width="17.7109375" style="717" customWidth="1"/>
    <col min="6" max="13" width="8.140625" style="502" customWidth="1"/>
    <col min="14" max="14" width="2.5703125" style="502" customWidth="1"/>
    <col min="15" max="15" width="1" style="502" customWidth="1"/>
    <col min="16" max="16384" width="9.140625" style="502"/>
  </cols>
  <sheetData>
    <row r="1" spans="1:22" ht="13.5" customHeight="1">
      <c r="A1" s="497"/>
      <c r="B1" s="706"/>
      <c r="C1" s="1533"/>
      <c r="D1" s="1533"/>
      <c r="E1" s="707"/>
      <c r="F1" s="501"/>
      <c r="G1" s="501"/>
      <c r="H1" s="501"/>
      <c r="I1" s="501"/>
      <c r="J1" s="1534" t="s">
        <v>384</v>
      </c>
      <c r="K1" s="1534"/>
      <c r="L1" s="1534"/>
      <c r="M1" s="1534"/>
      <c r="N1" s="1534"/>
      <c r="O1" s="497"/>
    </row>
    <row r="2" spans="1:22" ht="6" customHeight="1">
      <c r="A2" s="497"/>
      <c r="B2" s="1101"/>
      <c r="C2" s="1102"/>
      <c r="D2" s="1102"/>
      <c r="E2" s="709"/>
      <c r="F2" s="708"/>
      <c r="G2" s="708"/>
      <c r="H2" s="507"/>
      <c r="I2" s="507"/>
      <c r="J2" s="507"/>
      <c r="K2" s="507"/>
      <c r="L2" s="507"/>
      <c r="M2" s="1535" t="s">
        <v>72</v>
      </c>
      <c r="N2" s="507"/>
      <c r="O2" s="497"/>
    </row>
    <row r="3" spans="1:22" ht="6.75" customHeight="1" thickBot="1">
      <c r="A3" s="497"/>
      <c r="B3" s="575"/>
      <c r="C3" s="507"/>
      <c r="D3" s="507"/>
      <c r="E3" s="710"/>
      <c r="F3" s="507"/>
      <c r="G3" s="507"/>
      <c r="H3" s="507"/>
      <c r="I3" s="507"/>
      <c r="J3" s="507"/>
      <c r="K3" s="507"/>
      <c r="L3" s="507"/>
      <c r="M3" s="1536"/>
      <c r="N3" s="940"/>
      <c r="O3" s="497"/>
    </row>
    <row r="4" spans="1:22" s="511" customFormat="1" ht="13.5" customHeight="1" thickBot="1">
      <c r="A4" s="509"/>
      <c r="B4" s="695"/>
      <c r="C4" s="1537" t="s">
        <v>267</v>
      </c>
      <c r="D4" s="1538"/>
      <c r="E4" s="1538"/>
      <c r="F4" s="1538"/>
      <c r="G4" s="1538"/>
      <c r="H4" s="1538"/>
      <c r="I4" s="1538"/>
      <c r="J4" s="1538"/>
      <c r="K4" s="1538"/>
      <c r="L4" s="1538"/>
      <c r="M4" s="1539"/>
      <c r="N4" s="507"/>
      <c r="O4" s="507"/>
    </row>
    <row r="5" spans="1:22" ht="4.5" customHeight="1">
      <c r="A5" s="497"/>
      <c r="B5" s="575"/>
      <c r="C5" s="1540" t="s">
        <v>172</v>
      </c>
      <c r="D5" s="1540"/>
      <c r="E5" s="696"/>
      <c r="F5" s="696"/>
      <c r="G5" s="696"/>
      <c r="H5" s="696"/>
      <c r="I5" s="696"/>
      <c r="K5" s="696"/>
      <c r="L5" s="696"/>
      <c r="M5" s="696"/>
      <c r="N5" s="507"/>
      <c r="O5" s="507"/>
    </row>
    <row r="6" spans="1:22" ht="12" customHeight="1">
      <c r="A6" s="497"/>
      <c r="B6" s="575"/>
      <c r="C6" s="1541"/>
      <c r="D6" s="1541"/>
      <c r="E6" s="1330" t="s">
        <v>656</v>
      </c>
      <c r="F6" s="1045" t="s">
        <v>34</v>
      </c>
      <c r="G6" s="1045" t="s">
        <v>34</v>
      </c>
      <c r="H6" s="1045" t="s">
        <v>34</v>
      </c>
      <c r="I6" s="1045"/>
      <c r="J6" s="1045" t="s">
        <v>634</v>
      </c>
      <c r="K6" s="1045" t="s">
        <v>34</v>
      </c>
      <c r="L6" s="1045" t="s">
        <v>34</v>
      </c>
      <c r="M6" s="1045" t="s">
        <v>34</v>
      </c>
      <c r="N6" s="507"/>
      <c r="O6" s="507"/>
    </row>
    <row r="7" spans="1:22" ht="12" customHeight="1">
      <c r="A7" s="497"/>
      <c r="B7" s="575"/>
      <c r="C7" s="512"/>
      <c r="D7" s="512"/>
      <c r="E7" s="1100" t="s">
        <v>657</v>
      </c>
      <c r="F7" s="1542" t="s">
        <v>658</v>
      </c>
      <c r="G7" s="1542"/>
      <c r="H7" s="1542" t="s">
        <v>659</v>
      </c>
      <c r="I7" s="1542"/>
      <c r="J7" s="1542" t="s">
        <v>660</v>
      </c>
      <c r="K7" s="1542"/>
      <c r="L7" s="1543" t="s">
        <v>657</v>
      </c>
      <c r="M7" s="1543"/>
      <c r="N7" s="507"/>
      <c r="O7" s="507"/>
    </row>
    <row r="8" spans="1:22" ht="21.75" customHeight="1">
      <c r="A8" s="497"/>
      <c r="B8" s="711"/>
      <c r="C8" s="1508" t="s">
        <v>70</v>
      </c>
      <c r="D8" s="1508"/>
      <c r="E8" s="712">
        <v>928.3</v>
      </c>
      <c r="F8" s="1532">
        <v>895.8</v>
      </c>
      <c r="G8" s="1532">
        <v>886</v>
      </c>
      <c r="H8" s="1532">
        <v>876.7</v>
      </c>
      <c r="I8" s="1532">
        <v>826.7</v>
      </c>
      <c r="J8" s="1532">
        <v>835</v>
      </c>
      <c r="K8" s="1532">
        <v>0</v>
      </c>
      <c r="L8" s="1532">
        <v>848.1</v>
      </c>
      <c r="M8" s="1532">
        <v>0</v>
      </c>
      <c r="N8" s="713"/>
      <c r="O8" s="507"/>
      <c r="P8" s="747"/>
      <c r="Q8" s="569"/>
    </row>
    <row r="9" spans="1:22" ht="15.75" customHeight="1">
      <c r="A9" s="497"/>
      <c r="B9" s="575"/>
      <c r="C9" s="1531" t="s">
        <v>74</v>
      </c>
      <c r="D9" s="1531"/>
      <c r="E9" s="936">
        <v>453.5</v>
      </c>
      <c r="F9" s="1528">
        <v>446.6</v>
      </c>
      <c r="G9" s="1528">
        <v>463.2</v>
      </c>
      <c r="H9" s="1528">
        <v>439.7</v>
      </c>
      <c r="I9" s="1528">
        <v>417.8</v>
      </c>
      <c r="J9" s="1528">
        <v>421.2</v>
      </c>
      <c r="K9" s="1528">
        <v>0</v>
      </c>
      <c r="L9" s="1528">
        <v>431.5</v>
      </c>
      <c r="M9" s="1528">
        <v>0</v>
      </c>
      <c r="N9" s="507"/>
      <c r="O9" s="110"/>
      <c r="P9" s="569"/>
      <c r="Q9" s="569"/>
      <c r="R9" s="569"/>
      <c r="S9" s="569"/>
    </row>
    <row r="10" spans="1:22" ht="15.75" customHeight="1">
      <c r="A10" s="497"/>
      <c r="B10" s="575"/>
      <c r="C10" s="1531" t="s">
        <v>73</v>
      </c>
      <c r="D10" s="1531"/>
      <c r="E10" s="936">
        <v>474.7</v>
      </c>
      <c r="F10" s="1528">
        <v>449.2</v>
      </c>
      <c r="G10" s="1528">
        <v>422.8</v>
      </c>
      <c r="H10" s="1528">
        <v>437</v>
      </c>
      <c r="I10" s="1528">
        <v>408.9</v>
      </c>
      <c r="J10" s="1528">
        <v>413.8</v>
      </c>
      <c r="K10" s="1528">
        <v>0</v>
      </c>
      <c r="L10" s="1528">
        <v>416.6</v>
      </c>
      <c r="M10" s="1528">
        <v>0</v>
      </c>
      <c r="N10" s="110"/>
      <c r="O10" s="110"/>
      <c r="P10" s="569"/>
      <c r="Q10" s="569"/>
      <c r="R10" s="569"/>
      <c r="S10" s="569"/>
    </row>
    <row r="11" spans="1:22" ht="21.75" customHeight="1">
      <c r="A11" s="497"/>
      <c r="B11" s="575"/>
      <c r="C11" s="1529" t="s">
        <v>268</v>
      </c>
      <c r="D11" s="1529"/>
      <c r="E11" s="714">
        <v>683.2</v>
      </c>
      <c r="F11" s="1530">
        <v>680.5</v>
      </c>
      <c r="G11" s="1530">
        <v>140.6</v>
      </c>
      <c r="H11" s="1530">
        <v>687.1</v>
      </c>
      <c r="I11" s="1530">
        <v>137.1</v>
      </c>
      <c r="J11" s="1530">
        <v>658.2</v>
      </c>
      <c r="K11" s="1530">
        <v>0</v>
      </c>
      <c r="L11" s="1530">
        <v>672.1</v>
      </c>
      <c r="M11" s="1530">
        <v>0</v>
      </c>
      <c r="N11" s="110"/>
      <c r="O11" s="110"/>
      <c r="P11" s="942"/>
      <c r="Q11" s="942"/>
      <c r="R11" s="942"/>
      <c r="S11" s="942"/>
      <c r="T11" s="942"/>
      <c r="U11" s="942"/>
      <c r="V11" s="942"/>
    </row>
    <row r="12" spans="1:22" ht="15.75" customHeight="1">
      <c r="A12" s="497"/>
      <c r="B12" s="575"/>
      <c r="C12" s="130"/>
      <c r="D12" s="941" t="s">
        <v>74</v>
      </c>
      <c r="E12" s="936">
        <v>331.1</v>
      </c>
      <c r="F12" s="1528">
        <v>333.3</v>
      </c>
      <c r="G12" s="1528">
        <v>70</v>
      </c>
      <c r="H12" s="1528">
        <v>340.4</v>
      </c>
      <c r="I12" s="1528">
        <v>67.099999999999994</v>
      </c>
      <c r="J12" s="1528">
        <v>328.6</v>
      </c>
      <c r="K12" s="1528">
        <v>0</v>
      </c>
      <c r="L12" s="1528">
        <v>335.9</v>
      </c>
      <c r="M12" s="1528">
        <v>0</v>
      </c>
      <c r="N12" s="16"/>
      <c r="O12" s="16"/>
      <c r="P12" s="942"/>
      <c r="Q12" s="942"/>
      <c r="R12" s="942"/>
      <c r="S12" s="942"/>
      <c r="T12" s="942"/>
      <c r="U12" s="942"/>
      <c r="V12" s="942"/>
    </row>
    <row r="13" spans="1:22" ht="15.75" customHeight="1">
      <c r="A13" s="497"/>
      <c r="B13" s="575"/>
      <c r="C13" s="130"/>
      <c r="D13" s="941" t="s">
        <v>73</v>
      </c>
      <c r="E13" s="936">
        <v>352.1</v>
      </c>
      <c r="F13" s="1528">
        <v>347.1</v>
      </c>
      <c r="G13" s="1528">
        <v>70.599999999999994</v>
      </c>
      <c r="H13" s="1528">
        <v>346.7</v>
      </c>
      <c r="I13" s="1528">
        <v>70</v>
      </c>
      <c r="J13" s="1528">
        <v>329.6</v>
      </c>
      <c r="K13" s="1528">
        <v>0</v>
      </c>
      <c r="L13" s="1528">
        <v>336.1</v>
      </c>
      <c r="M13" s="1528">
        <v>0</v>
      </c>
      <c r="N13" s="16"/>
      <c r="O13" s="16"/>
      <c r="P13" s="942"/>
      <c r="Q13" s="942"/>
      <c r="R13" s="942"/>
      <c r="S13" s="942"/>
      <c r="T13" s="942"/>
      <c r="U13" s="942"/>
      <c r="V13" s="942"/>
    </row>
    <row r="14" spans="1:22" ht="21.75" customHeight="1">
      <c r="A14" s="497"/>
      <c r="B14" s="575"/>
      <c r="C14" s="1529" t="s">
        <v>174</v>
      </c>
      <c r="D14" s="1529"/>
      <c r="E14" s="714">
        <v>205.3</v>
      </c>
      <c r="F14" s="1530">
        <v>184.3</v>
      </c>
      <c r="G14" s="1530">
        <v>232.6</v>
      </c>
      <c r="H14" s="1530">
        <v>163.80000000000001</v>
      </c>
      <c r="I14" s="1530">
        <v>225.3</v>
      </c>
      <c r="J14" s="1530">
        <v>149.4</v>
      </c>
      <c r="K14" s="1530">
        <v>0</v>
      </c>
      <c r="L14" s="1530">
        <v>153.1</v>
      </c>
      <c r="M14" s="1530">
        <v>0</v>
      </c>
      <c r="N14" s="194"/>
      <c r="O14" s="110"/>
      <c r="P14" s="942"/>
      <c r="Q14" s="942"/>
      <c r="R14" s="942"/>
      <c r="S14" s="942"/>
      <c r="T14" s="942"/>
      <c r="U14" s="942"/>
      <c r="V14" s="942"/>
    </row>
    <row r="15" spans="1:22" ht="15.75" customHeight="1">
      <c r="A15" s="497"/>
      <c r="B15" s="575"/>
      <c r="C15" s="130"/>
      <c r="D15" s="941" t="s">
        <v>74</v>
      </c>
      <c r="E15" s="936">
        <v>104.3</v>
      </c>
      <c r="F15" s="1528">
        <v>97.7</v>
      </c>
      <c r="G15" s="1528">
        <v>107.6</v>
      </c>
      <c r="H15" s="1528">
        <v>87.2</v>
      </c>
      <c r="I15" s="1528">
        <v>105.4</v>
      </c>
      <c r="J15" s="1528">
        <v>80</v>
      </c>
      <c r="K15" s="1528">
        <v>0</v>
      </c>
      <c r="L15" s="1528">
        <v>84.1</v>
      </c>
      <c r="M15" s="1528">
        <v>0</v>
      </c>
      <c r="N15" s="16"/>
      <c r="O15" s="16"/>
      <c r="P15" s="942"/>
      <c r="Q15" s="942"/>
      <c r="R15" s="942"/>
      <c r="S15" s="942"/>
      <c r="T15" s="942"/>
      <c r="U15" s="942"/>
      <c r="V15" s="942"/>
    </row>
    <row r="16" spans="1:22" ht="15.75" customHeight="1">
      <c r="A16" s="497"/>
      <c r="B16" s="575"/>
      <c r="C16" s="130"/>
      <c r="D16" s="941" t="s">
        <v>73</v>
      </c>
      <c r="E16" s="936">
        <v>101</v>
      </c>
      <c r="F16" s="1528">
        <v>86.6</v>
      </c>
      <c r="G16" s="1528">
        <v>125</v>
      </c>
      <c r="H16" s="1528">
        <v>76.7</v>
      </c>
      <c r="I16" s="1528">
        <v>119.9</v>
      </c>
      <c r="J16" s="1528">
        <v>69.5</v>
      </c>
      <c r="K16" s="1528">
        <v>0</v>
      </c>
      <c r="L16" s="1528">
        <v>69</v>
      </c>
      <c r="M16" s="1528">
        <v>0</v>
      </c>
      <c r="N16" s="16"/>
      <c r="O16" s="16"/>
      <c r="P16" s="942"/>
      <c r="Q16" s="942"/>
      <c r="R16" s="942"/>
      <c r="S16" s="942"/>
      <c r="T16" s="942"/>
      <c r="U16" s="942"/>
      <c r="V16" s="942"/>
    </row>
    <row r="17" spans="1:22" ht="21.75" customHeight="1">
      <c r="A17" s="497"/>
      <c r="B17" s="575"/>
      <c r="C17" s="1529" t="s">
        <v>269</v>
      </c>
      <c r="D17" s="1529"/>
      <c r="E17" s="714">
        <v>39.799999999999997</v>
      </c>
      <c r="F17" s="1530">
        <v>31.1</v>
      </c>
      <c r="G17" s="1530">
        <v>221.8</v>
      </c>
      <c r="H17" s="1530">
        <v>25.8</v>
      </c>
      <c r="I17" s="1530">
        <v>205.8</v>
      </c>
      <c r="J17" s="1530">
        <v>27.3</v>
      </c>
      <c r="K17" s="1530">
        <v>0</v>
      </c>
      <c r="L17" s="1530">
        <v>22.9</v>
      </c>
      <c r="M17" s="1530">
        <v>0</v>
      </c>
      <c r="N17" s="194"/>
      <c r="O17" s="110"/>
      <c r="P17" s="942"/>
      <c r="Q17" s="942"/>
      <c r="R17" s="942"/>
      <c r="S17" s="942"/>
      <c r="T17" s="942"/>
      <c r="U17" s="942"/>
      <c r="V17" s="942"/>
    </row>
    <row r="18" spans="1:22" ht="15.75" customHeight="1">
      <c r="A18" s="497"/>
      <c r="B18" s="575"/>
      <c r="C18" s="130"/>
      <c r="D18" s="941" t="s">
        <v>74</v>
      </c>
      <c r="E18" s="936">
        <v>18.2</v>
      </c>
      <c r="F18" s="1528">
        <v>15.6</v>
      </c>
      <c r="G18" s="1528">
        <v>116.3</v>
      </c>
      <c r="H18" s="1528">
        <v>12.1</v>
      </c>
      <c r="I18" s="1528">
        <v>96.5</v>
      </c>
      <c r="J18" s="1528">
        <v>12.6</v>
      </c>
      <c r="K18" s="1528">
        <v>0</v>
      </c>
      <c r="L18" s="1528">
        <v>11.4</v>
      </c>
      <c r="M18" s="1528">
        <v>0</v>
      </c>
      <c r="N18" s="16"/>
      <c r="O18" s="16"/>
      <c r="P18" s="942"/>
      <c r="Q18" s="942"/>
      <c r="R18" s="942"/>
      <c r="S18" s="942"/>
      <c r="T18" s="942"/>
      <c r="U18" s="942"/>
      <c r="V18" s="942"/>
    </row>
    <row r="19" spans="1:22" ht="15.75" customHeight="1">
      <c r="A19" s="497"/>
      <c r="B19" s="575"/>
      <c r="C19" s="130"/>
      <c r="D19" s="941" t="s">
        <v>73</v>
      </c>
      <c r="E19" s="936">
        <v>21.6</v>
      </c>
      <c r="F19" s="1528">
        <v>15.5</v>
      </c>
      <c r="G19" s="1528">
        <v>105.5</v>
      </c>
      <c r="H19" s="1528">
        <v>13.7</v>
      </c>
      <c r="I19" s="1528">
        <v>109.3</v>
      </c>
      <c r="J19" s="1528">
        <v>14.7</v>
      </c>
      <c r="K19" s="1528">
        <v>0</v>
      </c>
      <c r="L19" s="1528">
        <v>11.5</v>
      </c>
      <c r="M19" s="1528">
        <v>0</v>
      </c>
      <c r="N19" s="16"/>
      <c r="O19" s="16"/>
      <c r="P19" s="942"/>
      <c r="Q19" s="942"/>
      <c r="R19" s="942"/>
      <c r="S19" s="942"/>
      <c r="T19" s="942"/>
      <c r="U19" s="942"/>
      <c r="V19" s="942"/>
    </row>
    <row r="20" spans="1:22" ht="13.5" customHeight="1">
      <c r="A20" s="497"/>
      <c r="B20" s="575"/>
      <c r="C20" s="580" t="s">
        <v>270</v>
      </c>
      <c r="D20" s="128"/>
      <c r="E20" s="551"/>
      <c r="F20" s="128"/>
      <c r="G20" s="715" t="s">
        <v>90</v>
      </c>
      <c r="H20" s="128"/>
      <c r="I20" s="128"/>
      <c r="J20" s="128"/>
      <c r="K20" s="128"/>
      <c r="L20" s="128"/>
      <c r="M20" s="128"/>
      <c r="N20" s="507"/>
      <c r="O20" s="497"/>
      <c r="P20" s="942"/>
      <c r="Q20" s="942"/>
      <c r="R20" s="942"/>
      <c r="S20" s="942"/>
      <c r="T20" s="942"/>
      <c r="U20" s="942"/>
      <c r="V20" s="942"/>
    </row>
    <row r="21" spans="1:22" ht="25.5" customHeight="1" thickBot="1">
      <c r="A21" s="497"/>
      <c r="B21" s="575"/>
      <c r="C21" s="1099"/>
      <c r="D21" s="1099"/>
      <c r="E21" s="716"/>
      <c r="F21" s="512"/>
      <c r="G21" s="512"/>
      <c r="H21" s="644"/>
      <c r="I21" s="644"/>
      <c r="J21" s="644"/>
      <c r="K21" s="644"/>
      <c r="L21" s="644"/>
      <c r="M21" s="940" t="s">
        <v>72</v>
      </c>
      <c r="N21" s="507"/>
      <c r="O21" s="497"/>
      <c r="P21" s="942"/>
      <c r="Q21" s="942"/>
      <c r="R21" s="942"/>
      <c r="S21" s="942"/>
      <c r="T21" s="942"/>
      <c r="U21" s="942"/>
      <c r="V21" s="942"/>
    </row>
    <row r="22" spans="1:22" ht="13.5" thickBot="1">
      <c r="A22" s="497"/>
      <c r="B22" s="575"/>
      <c r="C22" s="1522" t="s">
        <v>451</v>
      </c>
      <c r="D22" s="1523"/>
      <c r="E22" s="1523"/>
      <c r="F22" s="1523"/>
      <c r="G22" s="1523"/>
      <c r="H22" s="1523"/>
      <c r="I22" s="1523"/>
      <c r="J22" s="1523"/>
      <c r="K22" s="1523"/>
      <c r="L22" s="1523"/>
      <c r="M22" s="1524"/>
      <c r="N22" s="507"/>
      <c r="O22" s="497"/>
      <c r="P22" s="942"/>
      <c r="Q22" s="942"/>
      <c r="R22" s="942"/>
      <c r="S22" s="942"/>
      <c r="T22" s="942"/>
      <c r="U22" s="942"/>
      <c r="V22" s="942"/>
    </row>
    <row r="23" spans="1:22" ht="3" customHeight="1">
      <c r="A23" s="497"/>
      <c r="B23" s="575"/>
      <c r="C23" s="507"/>
      <c r="D23" s="507"/>
      <c r="E23" s="710"/>
      <c r="F23" s="507"/>
      <c r="G23" s="507"/>
      <c r="H23" s="507"/>
      <c r="I23" s="507"/>
      <c r="J23" s="507"/>
      <c r="K23" s="698"/>
      <c r="L23" s="698"/>
      <c r="M23" s="940"/>
      <c r="N23" s="507"/>
      <c r="O23" s="497"/>
      <c r="P23" s="942"/>
      <c r="Q23" s="942"/>
      <c r="R23" s="942"/>
      <c r="S23" s="942"/>
      <c r="T23" s="942"/>
      <c r="U23" s="942"/>
      <c r="V23" s="942"/>
    </row>
    <row r="24" spans="1:22" ht="13.5" customHeight="1">
      <c r="A24" s="497"/>
      <c r="B24" s="575"/>
      <c r="C24" s="1505"/>
      <c r="D24" s="1505"/>
      <c r="E24" s="1525"/>
      <c r="F24" s="1526">
        <v>2011</v>
      </c>
      <c r="G24" s="1526"/>
      <c r="H24" s="1526"/>
      <c r="I24" s="1526"/>
      <c r="J24" s="1526"/>
      <c r="K24" s="1526"/>
      <c r="L24" s="1526"/>
      <c r="M24" s="1526"/>
      <c r="N24" s="505"/>
      <c r="O24" s="497"/>
      <c r="P24" s="942"/>
      <c r="Q24" s="942"/>
      <c r="R24" s="942"/>
      <c r="S24" s="942"/>
      <c r="T24" s="942"/>
      <c r="U24" s="942"/>
      <c r="V24" s="942"/>
    </row>
    <row r="25" spans="1:22" s="511" customFormat="1" ht="34.5" customHeight="1">
      <c r="A25" s="509"/>
      <c r="B25" s="695"/>
      <c r="C25" s="718"/>
      <c r="D25" s="718"/>
      <c r="E25" s="1525"/>
      <c r="F25" s="1527" t="s">
        <v>468</v>
      </c>
      <c r="G25" s="1527"/>
      <c r="H25" s="1527" t="s">
        <v>469</v>
      </c>
      <c r="I25" s="1527"/>
      <c r="J25" s="1527" t="s">
        <v>470</v>
      </c>
      <c r="K25" s="1527"/>
      <c r="L25" s="1527" t="s">
        <v>471</v>
      </c>
      <c r="M25" s="1527"/>
      <c r="N25" s="505"/>
      <c r="O25" s="509"/>
      <c r="P25" s="942"/>
      <c r="Q25" s="942"/>
      <c r="R25" s="942"/>
      <c r="S25" s="942"/>
      <c r="T25" s="942"/>
      <c r="U25" s="942"/>
      <c r="V25" s="942"/>
    </row>
    <row r="26" spans="1:22" s="539" customFormat="1" ht="18.75" customHeight="1">
      <c r="A26" s="535"/>
      <c r="B26" s="943"/>
      <c r="C26" s="1518" t="s">
        <v>70</v>
      </c>
      <c r="D26" s="1518"/>
      <c r="E26" s="944"/>
      <c r="F26" s="1519">
        <f>SUM(F27:G47)</f>
        <v>277811</v>
      </c>
      <c r="G26" s="1519"/>
      <c r="H26" s="1520">
        <f>SUM(H27:I47)</f>
        <v>1293611</v>
      </c>
      <c r="I26" s="1520"/>
      <c r="J26" s="1521">
        <v>7.9</v>
      </c>
      <c r="K26" s="1521"/>
      <c r="L26" s="1521">
        <v>4.7</v>
      </c>
      <c r="M26" s="1521"/>
      <c r="N26" s="945"/>
      <c r="O26" s="535"/>
      <c r="Q26" s="942"/>
    </row>
    <row r="27" spans="1:22" s="539" customFormat="1" ht="18.75" customHeight="1">
      <c r="A27" s="535"/>
      <c r="B27" s="943"/>
      <c r="C27" s="946"/>
      <c r="D27" s="576" t="s">
        <v>432</v>
      </c>
      <c r="E27" s="944"/>
      <c r="F27" s="1515">
        <v>2298</v>
      </c>
      <c r="G27" s="1515"/>
      <c r="H27" s="1515">
        <v>12001</v>
      </c>
      <c r="I27" s="1515"/>
      <c r="J27" s="1516">
        <v>3</v>
      </c>
      <c r="K27" s="1516"/>
      <c r="L27" s="1516">
        <v>5.2</v>
      </c>
      <c r="M27" s="1516"/>
      <c r="N27" s="945"/>
      <c r="O27" s="535"/>
      <c r="Q27" s="942"/>
    </row>
    <row r="28" spans="1:22" s="539" customFormat="1" ht="18.75" customHeight="1">
      <c r="A28" s="535"/>
      <c r="B28" s="943"/>
      <c r="C28" s="947"/>
      <c r="D28" s="576" t="s">
        <v>433</v>
      </c>
      <c r="E28" s="944"/>
      <c r="F28" s="1515">
        <v>1128</v>
      </c>
      <c r="G28" s="1515"/>
      <c r="H28" s="1515">
        <v>8861</v>
      </c>
      <c r="I28" s="1515"/>
      <c r="J28" s="1516">
        <v>4.3</v>
      </c>
      <c r="K28" s="1516"/>
      <c r="L28" s="1516">
        <v>7.9</v>
      </c>
      <c r="M28" s="1516"/>
      <c r="N28" s="945"/>
      <c r="O28" s="535"/>
      <c r="Q28" s="942"/>
    </row>
    <row r="29" spans="1:22" s="539" customFormat="1" ht="18.75" customHeight="1">
      <c r="A29" s="535"/>
      <c r="B29" s="943"/>
      <c r="C29" s="947"/>
      <c r="D29" s="576" t="s">
        <v>434</v>
      </c>
      <c r="E29" s="944"/>
      <c r="F29" s="1515">
        <v>38355</v>
      </c>
      <c r="G29" s="1515"/>
      <c r="H29" s="1515">
        <v>306655</v>
      </c>
      <c r="I29" s="1515"/>
      <c r="J29" s="1516">
        <v>7.2</v>
      </c>
      <c r="K29" s="1516"/>
      <c r="L29" s="1516">
        <v>8</v>
      </c>
      <c r="M29" s="1516"/>
      <c r="N29" s="945"/>
      <c r="O29" s="535"/>
      <c r="Q29" s="942"/>
    </row>
    <row r="30" spans="1:22" s="539" customFormat="1" ht="18.75" customHeight="1">
      <c r="A30" s="535"/>
      <c r="B30" s="943"/>
      <c r="C30" s="947"/>
      <c r="D30" s="576" t="s">
        <v>435</v>
      </c>
      <c r="E30" s="944"/>
      <c r="F30" s="1515">
        <v>1112</v>
      </c>
      <c r="G30" s="1515"/>
      <c r="H30" s="1515">
        <v>4522</v>
      </c>
      <c r="I30" s="1515"/>
      <c r="J30" s="1516">
        <v>5.9</v>
      </c>
      <c r="K30" s="1516"/>
      <c r="L30" s="1516">
        <v>4.0999999999999996</v>
      </c>
      <c r="M30" s="1516"/>
      <c r="N30" s="945"/>
      <c r="O30" s="535"/>
      <c r="Q30" s="942"/>
    </row>
    <row r="31" spans="1:22" s="539" customFormat="1" ht="18.75" customHeight="1">
      <c r="A31" s="535"/>
      <c r="B31" s="943"/>
      <c r="C31" s="947"/>
      <c r="D31" s="576" t="s">
        <v>436</v>
      </c>
      <c r="E31" s="944"/>
      <c r="F31" s="1515">
        <v>3085</v>
      </c>
      <c r="G31" s="1515"/>
      <c r="H31" s="1515">
        <v>23431</v>
      </c>
      <c r="I31" s="1515"/>
      <c r="J31" s="1516">
        <v>4.9000000000000004</v>
      </c>
      <c r="K31" s="1516"/>
      <c r="L31" s="1516">
        <v>7.6</v>
      </c>
      <c r="M31" s="1516"/>
      <c r="N31" s="945"/>
      <c r="O31" s="535"/>
      <c r="Q31" s="942"/>
    </row>
    <row r="32" spans="1:22" s="539" customFormat="1" ht="18.75" customHeight="1">
      <c r="A32" s="535"/>
      <c r="B32" s="943"/>
      <c r="C32" s="947"/>
      <c r="D32" s="576" t="s">
        <v>437</v>
      </c>
      <c r="E32" s="944"/>
      <c r="F32" s="1515">
        <v>76726</v>
      </c>
      <c r="G32" s="1515"/>
      <c r="H32" s="1515">
        <v>316447</v>
      </c>
      <c r="I32" s="1515"/>
      <c r="J32" s="1516">
        <v>17.399999999999999</v>
      </c>
      <c r="K32" s="1516"/>
      <c r="L32" s="1516">
        <v>4.0999999999999996</v>
      </c>
      <c r="M32" s="1516"/>
      <c r="N32" s="945"/>
      <c r="O32" s="535"/>
      <c r="Q32" s="942"/>
    </row>
    <row r="33" spans="1:17" s="539" customFormat="1" ht="18.75" customHeight="1">
      <c r="A33" s="535"/>
      <c r="B33" s="943"/>
      <c r="C33" s="947"/>
      <c r="D33" s="576" t="s">
        <v>438</v>
      </c>
      <c r="E33" s="944"/>
      <c r="F33" s="1515">
        <v>51671</v>
      </c>
      <c r="G33" s="1515"/>
      <c r="H33" s="1515">
        <v>204905</v>
      </c>
      <c r="I33" s="1515"/>
      <c r="J33" s="1516">
        <v>5.2</v>
      </c>
      <c r="K33" s="1516"/>
      <c r="L33" s="1516">
        <v>4</v>
      </c>
      <c r="M33" s="1516"/>
      <c r="N33" s="945"/>
      <c r="O33" s="535"/>
      <c r="Q33" s="942"/>
    </row>
    <row r="34" spans="1:17" s="539" customFormat="1" ht="18.75" customHeight="1">
      <c r="A34" s="535"/>
      <c r="B34" s="943"/>
      <c r="C34" s="947"/>
      <c r="D34" s="576" t="s">
        <v>439</v>
      </c>
      <c r="E34" s="944"/>
      <c r="F34" s="1515">
        <v>7533</v>
      </c>
      <c r="G34" s="1515"/>
      <c r="H34" s="1515">
        <v>52551</v>
      </c>
      <c r="I34" s="1515"/>
      <c r="J34" s="1516">
        <v>4.9000000000000004</v>
      </c>
      <c r="K34" s="1516"/>
      <c r="L34" s="1516">
        <v>7</v>
      </c>
      <c r="M34" s="1516"/>
      <c r="N34" s="945"/>
      <c r="O34" s="535"/>
      <c r="Q34" s="942"/>
    </row>
    <row r="35" spans="1:17" s="539" customFormat="1" ht="18.75" customHeight="1">
      <c r="A35" s="535"/>
      <c r="B35" s="943"/>
      <c r="C35" s="947"/>
      <c r="D35" s="576" t="s">
        <v>440</v>
      </c>
      <c r="E35" s="944"/>
      <c r="F35" s="1515">
        <v>13031</v>
      </c>
      <c r="G35" s="1515"/>
      <c r="H35" s="1515">
        <v>64769</v>
      </c>
      <c r="I35" s="1515"/>
      <c r="J35" s="1516">
        <v>3.7</v>
      </c>
      <c r="K35" s="1516"/>
      <c r="L35" s="1516">
        <v>5</v>
      </c>
      <c r="M35" s="1516"/>
      <c r="N35" s="945"/>
      <c r="O35" s="535"/>
      <c r="Q35" s="942"/>
    </row>
    <row r="36" spans="1:17" s="539" customFormat="1" ht="18.75" customHeight="1">
      <c r="A36" s="535"/>
      <c r="B36" s="943"/>
      <c r="C36" s="947"/>
      <c r="D36" s="576" t="s">
        <v>441</v>
      </c>
      <c r="E36" s="944"/>
      <c r="F36" s="1515">
        <v>3866</v>
      </c>
      <c r="G36" s="1515"/>
      <c r="H36" s="1515">
        <v>11787</v>
      </c>
      <c r="I36" s="1515"/>
      <c r="J36" s="1516">
        <v>7.9</v>
      </c>
      <c r="K36" s="1516"/>
      <c r="L36" s="1516">
        <v>3</v>
      </c>
      <c r="M36" s="1516"/>
      <c r="N36" s="945"/>
      <c r="O36" s="535"/>
      <c r="Q36" s="942"/>
    </row>
    <row r="37" spans="1:17" s="539" customFormat="1" ht="18.75" customHeight="1">
      <c r="A37" s="535"/>
      <c r="B37" s="943"/>
      <c r="C37" s="947"/>
      <c r="D37" s="576" t="s">
        <v>442</v>
      </c>
      <c r="E37" s="944"/>
      <c r="F37" s="1515">
        <v>3030</v>
      </c>
      <c r="G37" s="1515"/>
      <c r="H37" s="1515">
        <v>18900</v>
      </c>
      <c r="I37" s="1515"/>
      <c r="J37" s="1516">
        <v>2.5</v>
      </c>
      <c r="K37" s="1516"/>
      <c r="L37" s="1516">
        <v>6.2</v>
      </c>
      <c r="M37" s="1516"/>
      <c r="N37" s="945"/>
      <c r="O37" s="535"/>
      <c r="Q37" s="942"/>
    </row>
    <row r="38" spans="1:17" s="539" customFormat="1" ht="18.75" customHeight="1">
      <c r="A38" s="535"/>
      <c r="B38" s="943"/>
      <c r="C38" s="947"/>
      <c r="D38" s="576" t="s">
        <v>443</v>
      </c>
      <c r="E38" s="944"/>
      <c r="F38" s="1515">
        <v>977</v>
      </c>
      <c r="G38" s="1515"/>
      <c r="H38" s="1515">
        <v>2857</v>
      </c>
      <c r="I38" s="1515"/>
      <c r="J38" s="1516">
        <v>3.1</v>
      </c>
      <c r="K38" s="1516"/>
      <c r="L38" s="1516">
        <v>2.9</v>
      </c>
      <c r="M38" s="1516"/>
      <c r="N38" s="945"/>
      <c r="O38" s="535"/>
      <c r="Q38" s="942"/>
    </row>
    <row r="39" spans="1:17" s="539" customFormat="1" ht="18.75" customHeight="1">
      <c r="A39" s="535"/>
      <c r="B39" s="943"/>
      <c r="C39" s="947"/>
      <c r="D39" s="576" t="s">
        <v>444</v>
      </c>
      <c r="E39" s="944"/>
      <c r="F39" s="1515">
        <v>13315</v>
      </c>
      <c r="G39" s="1515"/>
      <c r="H39" s="1515">
        <v>34903</v>
      </c>
      <c r="I39" s="1515"/>
      <c r="J39" s="1516">
        <v>8.6</v>
      </c>
      <c r="K39" s="1516"/>
      <c r="L39" s="1516">
        <v>2.6</v>
      </c>
      <c r="M39" s="1516"/>
      <c r="N39" s="945"/>
      <c r="O39" s="535"/>
      <c r="Q39" s="942"/>
    </row>
    <row r="40" spans="1:17" s="539" customFormat="1" ht="18.75" customHeight="1">
      <c r="A40" s="535"/>
      <c r="B40" s="943"/>
      <c r="C40" s="947"/>
      <c r="D40" s="576" t="s">
        <v>445</v>
      </c>
      <c r="E40" s="944"/>
      <c r="F40" s="1515">
        <v>47648</v>
      </c>
      <c r="G40" s="1515"/>
      <c r="H40" s="1515">
        <v>133758</v>
      </c>
      <c r="I40" s="1515"/>
      <c r="J40" s="1516">
        <v>46.7</v>
      </c>
      <c r="K40" s="1516"/>
      <c r="L40" s="1516">
        <v>2.8</v>
      </c>
      <c r="M40" s="1516"/>
      <c r="N40" s="945"/>
      <c r="O40" s="535"/>
      <c r="Q40" s="942"/>
    </row>
    <row r="41" spans="1:17" s="539" customFormat="1" ht="18.75" customHeight="1">
      <c r="A41" s="535"/>
      <c r="B41" s="943"/>
      <c r="C41" s="947"/>
      <c r="D41" s="576" t="s">
        <v>446</v>
      </c>
      <c r="E41" s="944"/>
      <c r="F41" s="1515">
        <v>537</v>
      </c>
      <c r="G41" s="1515"/>
      <c r="H41" s="1515">
        <v>2739</v>
      </c>
      <c r="I41" s="1515"/>
      <c r="J41" s="1516">
        <v>5.7</v>
      </c>
      <c r="K41" s="1516"/>
      <c r="L41" s="1516">
        <v>5.0999999999999996</v>
      </c>
      <c r="M41" s="1516"/>
      <c r="N41" s="945"/>
      <c r="O41" s="535"/>
      <c r="Q41" s="942"/>
    </row>
    <row r="42" spans="1:17" s="539" customFormat="1" ht="18.75" customHeight="1">
      <c r="A42" s="535"/>
      <c r="B42" s="943"/>
      <c r="C42" s="947"/>
      <c r="D42" s="576" t="s">
        <v>447</v>
      </c>
      <c r="E42" s="944"/>
      <c r="F42" s="1515">
        <v>1464</v>
      </c>
      <c r="G42" s="1515"/>
      <c r="H42" s="1515">
        <v>10551</v>
      </c>
      <c r="I42" s="1515"/>
      <c r="J42" s="1516">
        <v>3.3</v>
      </c>
      <c r="K42" s="1516"/>
      <c r="L42" s="1516">
        <v>7.2</v>
      </c>
      <c r="M42" s="1516"/>
      <c r="N42" s="945"/>
      <c r="O42" s="535"/>
      <c r="Q42" s="942"/>
    </row>
    <row r="43" spans="1:17" s="539" customFormat="1" ht="18.75" customHeight="1">
      <c r="A43" s="535"/>
      <c r="B43" s="943"/>
      <c r="C43" s="947"/>
      <c r="D43" s="576" t="s">
        <v>448</v>
      </c>
      <c r="E43" s="944"/>
      <c r="F43" s="1515">
        <v>8655</v>
      </c>
      <c r="G43" s="1515"/>
      <c r="H43" s="1515">
        <v>70463</v>
      </c>
      <c r="I43" s="1515"/>
      <c r="J43" s="1516">
        <v>3.8</v>
      </c>
      <c r="K43" s="1516"/>
      <c r="L43" s="1516">
        <v>8.1</v>
      </c>
      <c r="M43" s="1516"/>
      <c r="N43" s="945"/>
      <c r="O43" s="535"/>
      <c r="Q43" s="942"/>
    </row>
    <row r="44" spans="1:17" s="951" customFormat="1" ht="18.75" customHeight="1">
      <c r="A44" s="948"/>
      <c r="B44" s="949"/>
      <c r="C44" s="939"/>
      <c r="D44" s="576" t="s">
        <v>449</v>
      </c>
      <c r="E44" s="699"/>
      <c r="F44" s="1517">
        <v>704</v>
      </c>
      <c r="G44" s="1517"/>
      <c r="H44" s="1515">
        <v>3222</v>
      </c>
      <c r="I44" s="1515"/>
      <c r="J44" s="1516">
        <v>3.4</v>
      </c>
      <c r="K44" s="1516"/>
      <c r="L44" s="1516">
        <v>4.5999999999999996</v>
      </c>
      <c r="M44" s="1516"/>
      <c r="N44" s="950"/>
      <c r="O44" s="948"/>
      <c r="Q44" s="942"/>
    </row>
    <row r="45" spans="1:17" s="951" customFormat="1" ht="18.75" customHeight="1">
      <c r="A45" s="948"/>
      <c r="B45" s="949"/>
      <c r="C45" s="939"/>
      <c r="D45" s="576" t="s">
        <v>450</v>
      </c>
      <c r="E45" s="699"/>
      <c r="F45" s="1517">
        <v>2668</v>
      </c>
      <c r="G45" s="1517"/>
      <c r="H45" s="1515">
        <v>10257</v>
      </c>
      <c r="I45" s="1515"/>
      <c r="J45" s="1516">
        <v>2.4</v>
      </c>
      <c r="K45" s="1516"/>
      <c r="L45" s="1516">
        <v>3.8</v>
      </c>
      <c r="M45" s="1516"/>
      <c r="N45" s="950"/>
      <c r="O45" s="948"/>
      <c r="Q45" s="942"/>
    </row>
    <row r="46" spans="1:17" s="951" customFormat="1" ht="18.75" customHeight="1">
      <c r="A46" s="948"/>
      <c r="B46" s="949"/>
      <c r="C46" s="939"/>
      <c r="D46" s="576" t="s">
        <v>491</v>
      </c>
      <c r="E46" s="699"/>
      <c r="F46" s="1104"/>
      <c r="G46" s="1104">
        <v>0</v>
      </c>
      <c r="H46" s="1515">
        <v>0</v>
      </c>
      <c r="I46" s="1515"/>
      <c r="J46" s="1516">
        <v>0</v>
      </c>
      <c r="K46" s="1516"/>
      <c r="L46" s="1516">
        <v>0</v>
      </c>
      <c r="M46" s="1516"/>
      <c r="N46" s="950"/>
      <c r="O46" s="948"/>
      <c r="Q46" s="942"/>
    </row>
    <row r="47" spans="1:17" s="951" customFormat="1" ht="18.75" customHeight="1">
      <c r="A47" s="948"/>
      <c r="B47" s="949"/>
      <c r="C47" s="939"/>
      <c r="D47" s="576" t="s">
        <v>492</v>
      </c>
      <c r="E47" s="699"/>
      <c r="F47" s="1517">
        <v>8</v>
      </c>
      <c r="G47" s="1517"/>
      <c r="H47" s="1515">
        <v>32</v>
      </c>
      <c r="I47" s="1515"/>
      <c r="J47" s="1516">
        <v>8</v>
      </c>
      <c r="K47" s="1516"/>
      <c r="L47" s="1516">
        <v>4</v>
      </c>
      <c r="M47" s="1516"/>
      <c r="N47" s="950"/>
      <c r="O47" s="948"/>
      <c r="Q47" s="942"/>
    </row>
    <row r="48" spans="1:17" s="513" customFormat="1" ht="15.75" customHeight="1">
      <c r="A48" s="719"/>
      <c r="B48" s="720"/>
      <c r="C48" s="935" t="s">
        <v>452</v>
      </c>
      <c r="D48" s="705"/>
      <c r="E48" s="932"/>
      <c r="F48" s="934"/>
      <c r="G48" s="504"/>
      <c r="I48" s="933"/>
      <c r="J48" s="933"/>
      <c r="K48" s="933"/>
      <c r="L48" s="933"/>
      <c r="M48" s="933"/>
      <c r="N48" s="504"/>
      <c r="O48" s="719"/>
    </row>
    <row r="49" spans="1:18" s="725" customFormat="1" ht="13.5" customHeight="1">
      <c r="A49" s="722"/>
      <c r="B49" s="723"/>
      <c r="C49" s="737" t="s">
        <v>493</v>
      </c>
      <c r="D49" s="738"/>
      <c r="E49" s="739"/>
      <c r="F49" s="740"/>
      <c r="G49" s="740"/>
      <c r="H49" s="740"/>
      <c r="I49" s="740"/>
      <c r="J49" s="740"/>
      <c r="K49" s="740"/>
      <c r="L49" s="740"/>
      <c r="M49" s="741"/>
      <c r="N49" s="724"/>
      <c r="O49" s="722"/>
    </row>
    <row r="50" spans="1:18" s="532" customFormat="1" ht="13.5" customHeight="1">
      <c r="A50" s="528"/>
      <c r="B50" s="728">
        <v>12</v>
      </c>
      <c r="C50" s="1514">
        <v>41671</v>
      </c>
      <c r="D50" s="1514"/>
      <c r="E50" s="1514"/>
      <c r="F50" s="195"/>
      <c r="G50" s="195"/>
      <c r="H50" s="195"/>
      <c r="I50" s="195"/>
      <c r="J50" s="195"/>
      <c r="K50" s="195"/>
      <c r="L50" s="195"/>
      <c r="M50" s="195"/>
      <c r="N50" s="727"/>
      <c r="O50" s="528"/>
    </row>
    <row r="51" spans="1:18" s="532" customFormat="1" ht="14.25" customHeight="1">
      <c r="A51" s="729"/>
      <c r="B51" s="730"/>
      <c r="C51" s="731"/>
      <c r="D51" s="196"/>
      <c r="E51" s="552"/>
      <c r="F51" s="196"/>
      <c r="G51" s="196"/>
      <c r="H51" s="196"/>
      <c r="I51" s="196"/>
      <c r="J51" s="196"/>
      <c r="K51" s="196"/>
      <c r="L51" s="196"/>
      <c r="M51" s="196"/>
      <c r="N51" s="732"/>
      <c r="O51" s="729"/>
    </row>
    <row r="52" spans="1:18" ht="13.5" customHeight="1">
      <c r="A52" s="527"/>
      <c r="B52" s="527"/>
      <c r="C52" s="527"/>
      <c r="D52" s="527"/>
      <c r="E52" s="734"/>
      <c r="F52" s="733"/>
      <c r="G52" s="733"/>
      <c r="H52" s="733"/>
      <c r="I52" s="733"/>
      <c r="J52" s="733"/>
      <c r="K52" s="733"/>
      <c r="L52" s="952"/>
      <c r="M52" s="952"/>
      <c r="N52" s="640"/>
      <c r="O52" s="735"/>
      <c r="P52" s="640"/>
      <c r="Q52" s="640"/>
      <c r="R52" s="640"/>
    </row>
    <row r="53" spans="1:18">
      <c r="J53" s="640"/>
      <c r="K53" s="640"/>
      <c r="L53" s="640"/>
      <c r="M53" s="640"/>
      <c r="N53" s="640"/>
      <c r="O53" s="640"/>
      <c r="P53" s="640"/>
      <c r="Q53" s="640"/>
      <c r="R53" s="640"/>
    </row>
    <row r="54" spans="1:18">
      <c r="J54" s="640"/>
      <c r="K54" s="640"/>
      <c r="L54" s="640"/>
      <c r="M54" s="640"/>
      <c r="N54" s="640"/>
      <c r="O54" s="640"/>
      <c r="P54" s="640"/>
      <c r="Q54" s="640"/>
      <c r="R54" s="640"/>
    </row>
    <row r="55" spans="1:18">
      <c r="J55" s="640"/>
      <c r="K55" s="640"/>
      <c r="L55" s="640"/>
      <c r="M55" s="640"/>
      <c r="N55" s="640"/>
      <c r="O55" s="640"/>
      <c r="P55" s="640"/>
      <c r="Q55" s="640"/>
      <c r="R55" s="640"/>
    </row>
    <row r="56" spans="1:18">
      <c r="J56" s="640"/>
      <c r="K56" s="640"/>
      <c r="L56" s="640"/>
      <c r="M56" s="640"/>
      <c r="N56" s="640"/>
      <c r="O56" s="640"/>
      <c r="P56" s="640"/>
      <c r="Q56" s="640"/>
      <c r="R56" s="640"/>
    </row>
    <row r="57" spans="1:18">
      <c r="J57" s="953"/>
      <c r="K57" s="640"/>
      <c r="L57" s="640"/>
      <c r="M57" s="640"/>
      <c r="N57" s="640"/>
      <c r="O57" s="640"/>
      <c r="P57" s="640"/>
      <c r="Q57" s="640"/>
      <c r="R57" s="640"/>
    </row>
    <row r="58" spans="1:18">
      <c r="J58" s="640"/>
      <c r="K58" s="640"/>
      <c r="L58" s="640"/>
      <c r="M58" s="640"/>
      <c r="N58" s="640"/>
      <c r="O58" s="640"/>
      <c r="P58" s="640"/>
      <c r="Q58" s="640"/>
      <c r="R58" s="640"/>
    </row>
    <row r="59" spans="1:18">
      <c r="J59" s="640"/>
      <c r="K59" s="640"/>
      <c r="L59" s="640"/>
      <c r="M59" s="954"/>
      <c r="N59" s="640"/>
      <c r="O59" s="640"/>
      <c r="P59" s="640"/>
      <c r="Q59" s="640"/>
      <c r="R59" s="640"/>
    </row>
    <row r="60" spans="1:18">
      <c r="J60" s="640"/>
      <c r="K60" s="640"/>
      <c r="L60" s="640"/>
      <c r="M60" s="640"/>
      <c r="N60" s="640"/>
      <c r="O60" s="640"/>
      <c r="P60" s="640"/>
      <c r="Q60" s="640"/>
      <c r="R60" s="640"/>
    </row>
    <row r="61" spans="1:18">
      <c r="J61" s="640"/>
      <c r="K61" s="640"/>
      <c r="L61" s="640"/>
      <c r="M61" s="640"/>
      <c r="N61" s="640"/>
      <c r="O61" s="640"/>
      <c r="P61" s="640"/>
      <c r="Q61" s="640"/>
      <c r="R61" s="640"/>
    </row>
    <row r="62" spans="1:18">
      <c r="J62" s="640"/>
      <c r="K62" s="640"/>
      <c r="L62" s="640"/>
      <c r="M62" s="640"/>
      <c r="N62" s="640"/>
      <c r="O62" s="640"/>
      <c r="P62" s="640"/>
      <c r="Q62" s="640"/>
      <c r="R62" s="640"/>
    </row>
    <row r="63" spans="1:18">
      <c r="J63" s="640"/>
      <c r="K63" s="640"/>
      <c r="L63" s="640"/>
      <c r="M63" s="640"/>
      <c r="N63" s="640"/>
      <c r="O63" s="640"/>
      <c r="P63" s="640"/>
      <c r="Q63" s="640"/>
      <c r="R63" s="640"/>
    </row>
    <row r="69" spans="7:7">
      <c r="G69" s="507"/>
    </row>
  </sheetData>
  <mergeCells count="160">
    <mergeCell ref="C1:D1"/>
    <mergeCell ref="J1:N1"/>
    <mergeCell ref="M2:M3"/>
    <mergeCell ref="C4:M4"/>
    <mergeCell ref="C5:D6"/>
    <mergeCell ref="F7:G7"/>
    <mergeCell ref="H7:I7"/>
    <mergeCell ref="J7:K7"/>
    <mergeCell ref="L7:M7"/>
    <mergeCell ref="C8:D8"/>
    <mergeCell ref="F8:G8"/>
    <mergeCell ref="H8:I8"/>
    <mergeCell ref="J8:K8"/>
    <mergeCell ref="L8:M8"/>
    <mergeCell ref="C9:D9"/>
    <mergeCell ref="F9:G9"/>
    <mergeCell ref="H9:I9"/>
    <mergeCell ref="J9:K9"/>
    <mergeCell ref="L9:M9"/>
    <mergeCell ref="F12:G12"/>
    <mergeCell ref="H12:I12"/>
    <mergeCell ref="J12:K12"/>
    <mergeCell ref="L12:M12"/>
    <mergeCell ref="F13:G13"/>
    <mergeCell ref="H13:I13"/>
    <mergeCell ref="J13:K13"/>
    <mergeCell ref="L13:M13"/>
    <mergeCell ref="C10:D10"/>
    <mergeCell ref="F10:G10"/>
    <mergeCell ref="H10:I10"/>
    <mergeCell ref="J10:K10"/>
    <mergeCell ref="L10:M10"/>
    <mergeCell ref="C11:D11"/>
    <mergeCell ref="F11:G11"/>
    <mergeCell ref="H11:I11"/>
    <mergeCell ref="J11:K11"/>
    <mergeCell ref="L11:M11"/>
    <mergeCell ref="C14:D14"/>
    <mergeCell ref="F14:G14"/>
    <mergeCell ref="H14:I14"/>
    <mergeCell ref="J14:K14"/>
    <mergeCell ref="L14:M14"/>
    <mergeCell ref="F15:G15"/>
    <mergeCell ref="H15:I15"/>
    <mergeCell ref="J15:K15"/>
    <mergeCell ref="L15:M15"/>
    <mergeCell ref="F16:G16"/>
    <mergeCell ref="H16:I16"/>
    <mergeCell ref="J16:K16"/>
    <mergeCell ref="L16:M16"/>
    <mergeCell ref="C17:D17"/>
    <mergeCell ref="F17:G17"/>
    <mergeCell ref="H17:I17"/>
    <mergeCell ref="J17:K17"/>
    <mergeCell ref="L17:M17"/>
    <mergeCell ref="C22:M22"/>
    <mergeCell ref="C24:D24"/>
    <mergeCell ref="E24:E25"/>
    <mergeCell ref="F24:M24"/>
    <mergeCell ref="F25:G25"/>
    <mergeCell ref="H25:I25"/>
    <mergeCell ref="J25:K25"/>
    <mergeCell ref="L25:M25"/>
    <mergeCell ref="F18:G18"/>
    <mergeCell ref="H18:I18"/>
    <mergeCell ref="J18:K18"/>
    <mergeCell ref="L18:M18"/>
    <mergeCell ref="F19:G19"/>
    <mergeCell ref="H19:I19"/>
    <mergeCell ref="J19:K19"/>
    <mergeCell ref="L19:M19"/>
    <mergeCell ref="C26:D26"/>
    <mergeCell ref="F26:G26"/>
    <mergeCell ref="H26:I26"/>
    <mergeCell ref="J26:K26"/>
    <mergeCell ref="L26:M26"/>
    <mergeCell ref="F27:G27"/>
    <mergeCell ref="H27:I27"/>
    <mergeCell ref="J27:K27"/>
    <mergeCell ref="L27:M27"/>
    <mergeCell ref="F30:G30"/>
    <mergeCell ref="H30:I30"/>
    <mergeCell ref="J30:K30"/>
    <mergeCell ref="L30:M30"/>
    <mergeCell ref="F31:G31"/>
    <mergeCell ref="H31:I31"/>
    <mergeCell ref="J31:K31"/>
    <mergeCell ref="L31:M31"/>
    <mergeCell ref="F28:G28"/>
    <mergeCell ref="H28:I28"/>
    <mergeCell ref="J28:K28"/>
    <mergeCell ref="L28:M28"/>
    <mergeCell ref="F29:G29"/>
    <mergeCell ref="H29:I29"/>
    <mergeCell ref="J29:K29"/>
    <mergeCell ref="L29:M29"/>
    <mergeCell ref="F34:G34"/>
    <mergeCell ref="H34:I34"/>
    <mergeCell ref="J34:K34"/>
    <mergeCell ref="L34:M34"/>
    <mergeCell ref="F35:G35"/>
    <mergeCell ref="H35:I35"/>
    <mergeCell ref="J35:K35"/>
    <mergeCell ref="L35:M35"/>
    <mergeCell ref="F32:G32"/>
    <mergeCell ref="H32:I32"/>
    <mergeCell ref="J32:K32"/>
    <mergeCell ref="L32:M32"/>
    <mergeCell ref="F33:G33"/>
    <mergeCell ref="H33:I33"/>
    <mergeCell ref="J33:K33"/>
    <mergeCell ref="L33:M33"/>
    <mergeCell ref="F38:G38"/>
    <mergeCell ref="H38:I38"/>
    <mergeCell ref="J38:K38"/>
    <mergeCell ref="L38:M38"/>
    <mergeCell ref="F39:G39"/>
    <mergeCell ref="H39:I39"/>
    <mergeCell ref="J39:K39"/>
    <mergeCell ref="L39:M39"/>
    <mergeCell ref="F36:G36"/>
    <mergeCell ref="H36:I36"/>
    <mergeCell ref="J36:K36"/>
    <mergeCell ref="L36:M36"/>
    <mergeCell ref="F37:G37"/>
    <mergeCell ref="H37:I37"/>
    <mergeCell ref="J37:K37"/>
    <mergeCell ref="L37:M37"/>
    <mergeCell ref="F42:G42"/>
    <mergeCell ref="H42:I42"/>
    <mergeCell ref="J42:K42"/>
    <mergeCell ref="L42:M42"/>
    <mergeCell ref="F43:G43"/>
    <mergeCell ref="H43:I43"/>
    <mergeCell ref="J43:K43"/>
    <mergeCell ref="L43:M43"/>
    <mergeCell ref="F40:G40"/>
    <mergeCell ref="H40:I40"/>
    <mergeCell ref="J40:K40"/>
    <mergeCell ref="L40:M40"/>
    <mergeCell ref="F41:G41"/>
    <mergeCell ref="H41:I41"/>
    <mergeCell ref="J41:K41"/>
    <mergeCell ref="L41:M41"/>
    <mergeCell ref="C50:E50"/>
    <mergeCell ref="H46:I46"/>
    <mergeCell ref="J46:K46"/>
    <mergeCell ref="L46:M46"/>
    <mergeCell ref="H47:I47"/>
    <mergeCell ref="J47:K47"/>
    <mergeCell ref="L47:M47"/>
    <mergeCell ref="F44:G44"/>
    <mergeCell ref="H44:I44"/>
    <mergeCell ref="J44:K44"/>
    <mergeCell ref="L44:M44"/>
    <mergeCell ref="F45:G45"/>
    <mergeCell ref="H45:I45"/>
    <mergeCell ref="J45:K45"/>
    <mergeCell ref="L45:M45"/>
    <mergeCell ref="F47:G47"/>
  </mergeCells>
  <conditionalFormatting sqref="E7:M7">
    <cfRule type="cellIs" dxfId="10" priority="2"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sheetPr>
    <tabColor theme="7"/>
  </sheetPr>
  <dimension ref="A1:AX83"/>
  <sheetViews>
    <sheetView zoomScaleNormal="100" workbookViewId="0"/>
  </sheetViews>
  <sheetFormatPr defaultRowHeight="12.75"/>
  <cols>
    <col min="1" max="1" width="1" style="227" customWidth="1"/>
    <col min="2" max="2" width="2.42578125" style="227" customWidth="1"/>
    <col min="3" max="3" width="2" style="227" customWidth="1"/>
    <col min="4" max="4" width="22.85546875" style="227" customWidth="1"/>
    <col min="5" max="5" width="7.42578125" style="227" customWidth="1"/>
    <col min="6" max="6" width="0.140625" style="227" customWidth="1"/>
    <col min="7" max="7" width="7.7109375" style="227" customWidth="1"/>
    <col min="8" max="8" width="0.140625" style="227" customWidth="1"/>
    <col min="9" max="9" width="7.7109375" style="227" customWidth="1"/>
    <col min="10" max="10" width="0.140625" style="227" customWidth="1"/>
    <col min="11" max="11" width="7.7109375" style="227" customWidth="1"/>
    <col min="12" max="12" width="0.140625" style="227" customWidth="1"/>
    <col min="13" max="13" width="7.7109375" style="227" customWidth="1"/>
    <col min="14" max="14" width="0.140625" style="227" customWidth="1"/>
    <col min="15" max="15" width="7.7109375" style="227" customWidth="1"/>
    <col min="16" max="16" width="0.140625" style="227" customWidth="1"/>
    <col min="17" max="17" width="7.7109375" style="227" customWidth="1"/>
    <col min="18" max="18" width="0.140625" style="227" customWidth="1"/>
    <col min="19" max="19" width="7.7109375" style="227" customWidth="1"/>
    <col min="20" max="20" width="0.140625" style="227" customWidth="1"/>
    <col min="21" max="21" width="7.7109375" style="227" customWidth="1"/>
    <col min="22" max="22" width="2.5703125" style="227" customWidth="1"/>
    <col min="23" max="23" width="1" style="227" customWidth="1"/>
    <col min="24" max="24" width="7" style="227" bestFit="1" customWidth="1"/>
    <col min="25" max="31" width="8.140625" style="227" customWidth="1"/>
    <col min="32" max="32" width="9.140625" style="227"/>
    <col min="33" max="33" width="10" style="227" bestFit="1" customWidth="1"/>
    <col min="34" max="34" width="9.140625" style="227"/>
    <col min="35" max="35" width="10" style="227" bestFit="1" customWidth="1"/>
    <col min="36" max="36" width="9.140625" style="227"/>
    <col min="37" max="37" width="10" style="227" bestFit="1" customWidth="1"/>
    <col min="38" max="234" width="9.140625" style="227"/>
    <col min="235" max="235" width="1" style="227" customWidth="1"/>
    <col min="236" max="236" width="2.42578125" style="227" customWidth="1"/>
    <col min="237" max="237" width="2" style="227" customWidth="1"/>
    <col min="238" max="238" width="24.42578125" style="227" customWidth="1"/>
    <col min="239" max="241" width="3.85546875" style="227" customWidth="1"/>
    <col min="242" max="242" width="4" style="227" customWidth="1"/>
    <col min="243" max="243" width="4.140625" style="227" customWidth="1"/>
    <col min="244" max="246" width="3.85546875" style="227" customWidth="1"/>
    <col min="247" max="248" width="4.140625" style="227" customWidth="1"/>
    <col min="249" max="252" width="3.85546875" style="227" customWidth="1"/>
    <col min="253" max="253" width="4.28515625" style="227" customWidth="1"/>
    <col min="254" max="254" width="4.140625" style="227" customWidth="1"/>
    <col min="255" max="256" width="3.85546875" style="227" customWidth="1"/>
    <col min="257" max="257" width="2.5703125" style="227" customWidth="1"/>
    <col min="258" max="258" width="1" style="227" customWidth="1"/>
    <col min="259" max="262" width="0" style="227" hidden="1" customWidth="1"/>
    <col min="263" max="279" width="5.28515625" style="227" customWidth="1"/>
    <col min="280" max="490" width="9.140625" style="227"/>
    <col min="491" max="491" width="1" style="227" customWidth="1"/>
    <col min="492" max="492" width="2.42578125" style="227" customWidth="1"/>
    <col min="493" max="493" width="2" style="227" customWidth="1"/>
    <col min="494" max="494" width="24.42578125" style="227" customWidth="1"/>
    <col min="495" max="497" width="3.85546875" style="227" customWidth="1"/>
    <col min="498" max="498" width="4" style="227" customWidth="1"/>
    <col min="499" max="499" width="4.140625" style="227" customWidth="1"/>
    <col min="500" max="502" width="3.85546875" style="227" customWidth="1"/>
    <col min="503" max="504" width="4.140625" style="227" customWidth="1"/>
    <col min="505" max="508" width="3.85546875" style="227" customWidth="1"/>
    <col min="509" max="509" width="4.28515625" style="227" customWidth="1"/>
    <col min="510" max="510" width="4.140625" style="227" customWidth="1"/>
    <col min="511" max="512" width="3.85546875" style="227" customWidth="1"/>
    <col min="513" max="513" width="2.5703125" style="227" customWidth="1"/>
    <col min="514" max="514" width="1" style="227" customWidth="1"/>
    <col min="515" max="518" width="0" style="227" hidden="1" customWidth="1"/>
    <col min="519" max="535" width="5.28515625" style="227" customWidth="1"/>
    <col min="536" max="746" width="9.140625" style="227"/>
    <col min="747" max="747" width="1" style="227" customWidth="1"/>
    <col min="748" max="748" width="2.42578125" style="227" customWidth="1"/>
    <col min="749" max="749" width="2" style="227" customWidth="1"/>
    <col min="750" max="750" width="24.42578125" style="227" customWidth="1"/>
    <col min="751" max="753" width="3.85546875" style="227" customWidth="1"/>
    <col min="754" max="754" width="4" style="227" customWidth="1"/>
    <col min="755" max="755" width="4.140625" style="227" customWidth="1"/>
    <col min="756" max="758" width="3.85546875" style="227" customWidth="1"/>
    <col min="759" max="760" width="4.140625" style="227" customWidth="1"/>
    <col min="761" max="764" width="3.85546875" style="227" customWidth="1"/>
    <col min="765" max="765" width="4.28515625" style="227" customWidth="1"/>
    <col min="766" max="766" width="4.140625" style="227" customWidth="1"/>
    <col min="767" max="768" width="3.85546875" style="227" customWidth="1"/>
    <col min="769" max="769" width="2.5703125" style="227" customWidth="1"/>
    <col min="770" max="770" width="1" style="227" customWidth="1"/>
    <col min="771" max="774" width="0" style="227" hidden="1" customWidth="1"/>
    <col min="775" max="791" width="5.28515625" style="227" customWidth="1"/>
    <col min="792" max="1002" width="9.140625" style="227"/>
    <col min="1003" max="1003" width="1" style="227" customWidth="1"/>
    <col min="1004" max="1004" width="2.42578125" style="227" customWidth="1"/>
    <col min="1005" max="1005" width="2" style="227" customWidth="1"/>
    <col min="1006" max="1006" width="24.42578125" style="227" customWidth="1"/>
    <col min="1007" max="1009" width="3.85546875" style="227" customWidth="1"/>
    <col min="1010" max="1010" width="4" style="227" customWidth="1"/>
    <col min="1011" max="1011" width="4.140625" style="227" customWidth="1"/>
    <col min="1012" max="1014" width="3.85546875" style="227" customWidth="1"/>
    <col min="1015" max="1016" width="4.140625" style="227" customWidth="1"/>
    <col min="1017" max="1020" width="3.85546875" style="227" customWidth="1"/>
    <col min="1021" max="1021" width="4.28515625" style="227" customWidth="1"/>
    <col min="1022" max="1022" width="4.140625" style="227" customWidth="1"/>
    <col min="1023" max="1024" width="3.85546875" style="227" customWidth="1"/>
    <col min="1025" max="1025" width="2.5703125" style="227" customWidth="1"/>
    <col min="1026" max="1026" width="1" style="227" customWidth="1"/>
    <col min="1027" max="1030" width="0" style="227" hidden="1" customWidth="1"/>
    <col min="1031" max="1047" width="5.28515625" style="227" customWidth="1"/>
    <col min="1048" max="1258" width="9.140625" style="227"/>
    <col min="1259" max="1259" width="1" style="227" customWidth="1"/>
    <col min="1260" max="1260" width="2.42578125" style="227" customWidth="1"/>
    <col min="1261" max="1261" width="2" style="227" customWidth="1"/>
    <col min="1262" max="1262" width="24.42578125" style="227" customWidth="1"/>
    <col min="1263" max="1265" width="3.85546875" style="227" customWidth="1"/>
    <col min="1266" max="1266" width="4" style="227" customWidth="1"/>
    <col min="1267" max="1267" width="4.140625" style="227" customWidth="1"/>
    <col min="1268" max="1270" width="3.85546875" style="227" customWidth="1"/>
    <col min="1271" max="1272" width="4.140625" style="227" customWidth="1"/>
    <col min="1273" max="1276" width="3.85546875" style="227" customWidth="1"/>
    <col min="1277" max="1277" width="4.28515625" style="227" customWidth="1"/>
    <col min="1278" max="1278" width="4.140625" style="227" customWidth="1"/>
    <col min="1279" max="1280" width="3.85546875" style="227" customWidth="1"/>
    <col min="1281" max="1281" width="2.5703125" style="227" customWidth="1"/>
    <col min="1282" max="1282" width="1" style="227" customWidth="1"/>
    <col min="1283" max="1286" width="0" style="227" hidden="1" customWidth="1"/>
    <col min="1287" max="1303" width="5.28515625" style="227" customWidth="1"/>
    <col min="1304" max="1514" width="9.140625" style="227"/>
    <col min="1515" max="1515" width="1" style="227" customWidth="1"/>
    <col min="1516" max="1516" width="2.42578125" style="227" customWidth="1"/>
    <col min="1517" max="1517" width="2" style="227" customWidth="1"/>
    <col min="1518" max="1518" width="24.42578125" style="227" customWidth="1"/>
    <col min="1519" max="1521" width="3.85546875" style="227" customWidth="1"/>
    <col min="1522" max="1522" width="4" style="227" customWidth="1"/>
    <col min="1523" max="1523" width="4.140625" style="227" customWidth="1"/>
    <col min="1524" max="1526" width="3.85546875" style="227" customWidth="1"/>
    <col min="1527" max="1528" width="4.140625" style="227" customWidth="1"/>
    <col min="1529" max="1532" width="3.85546875" style="227" customWidth="1"/>
    <col min="1533" max="1533" width="4.28515625" style="227" customWidth="1"/>
    <col min="1534" max="1534" width="4.140625" style="227" customWidth="1"/>
    <col min="1535" max="1536" width="3.85546875" style="227" customWidth="1"/>
    <col min="1537" max="1537" width="2.5703125" style="227" customWidth="1"/>
    <col min="1538" max="1538" width="1" style="227" customWidth="1"/>
    <col min="1539" max="1542" width="0" style="227" hidden="1" customWidth="1"/>
    <col min="1543" max="1559" width="5.28515625" style="227" customWidth="1"/>
    <col min="1560" max="1770" width="9.140625" style="227"/>
    <col min="1771" max="1771" width="1" style="227" customWidth="1"/>
    <col min="1772" max="1772" width="2.42578125" style="227" customWidth="1"/>
    <col min="1773" max="1773" width="2" style="227" customWidth="1"/>
    <col min="1774" max="1774" width="24.42578125" style="227" customWidth="1"/>
    <col min="1775" max="1777" width="3.85546875" style="227" customWidth="1"/>
    <col min="1778" max="1778" width="4" style="227" customWidth="1"/>
    <col min="1779" max="1779" width="4.140625" style="227" customWidth="1"/>
    <col min="1780" max="1782" width="3.85546875" style="227" customWidth="1"/>
    <col min="1783" max="1784" width="4.140625" style="227" customWidth="1"/>
    <col min="1785" max="1788" width="3.85546875" style="227" customWidth="1"/>
    <col min="1789" max="1789" width="4.28515625" style="227" customWidth="1"/>
    <col min="1790" max="1790" width="4.140625" style="227" customWidth="1"/>
    <col min="1791" max="1792" width="3.85546875" style="227" customWidth="1"/>
    <col min="1793" max="1793" width="2.5703125" style="227" customWidth="1"/>
    <col min="1794" max="1794" width="1" style="227" customWidth="1"/>
    <col min="1795" max="1798" width="0" style="227" hidden="1" customWidth="1"/>
    <col min="1799" max="1815" width="5.28515625" style="227" customWidth="1"/>
    <col min="1816" max="2026" width="9.140625" style="227"/>
    <col min="2027" max="2027" width="1" style="227" customWidth="1"/>
    <col min="2028" max="2028" width="2.42578125" style="227" customWidth="1"/>
    <col min="2029" max="2029" width="2" style="227" customWidth="1"/>
    <col min="2030" max="2030" width="24.42578125" style="227" customWidth="1"/>
    <col min="2031" max="2033" width="3.85546875" style="227" customWidth="1"/>
    <col min="2034" max="2034" width="4" style="227" customWidth="1"/>
    <col min="2035" max="2035" width="4.140625" style="227" customWidth="1"/>
    <col min="2036" max="2038" width="3.85546875" style="227" customWidth="1"/>
    <col min="2039" max="2040" width="4.140625" style="227" customWidth="1"/>
    <col min="2041" max="2044" width="3.85546875" style="227" customWidth="1"/>
    <col min="2045" max="2045" width="4.28515625" style="227" customWidth="1"/>
    <col min="2046" max="2046" width="4.140625" style="227" customWidth="1"/>
    <col min="2047" max="2048" width="3.85546875" style="227" customWidth="1"/>
    <col min="2049" max="2049" width="2.5703125" style="227" customWidth="1"/>
    <col min="2050" max="2050" width="1" style="227" customWidth="1"/>
    <col min="2051" max="2054" width="0" style="227" hidden="1" customWidth="1"/>
    <col min="2055" max="2071" width="5.28515625" style="227" customWidth="1"/>
    <col min="2072" max="2282" width="9.140625" style="227"/>
    <col min="2283" max="2283" width="1" style="227" customWidth="1"/>
    <col min="2284" max="2284" width="2.42578125" style="227" customWidth="1"/>
    <col min="2285" max="2285" width="2" style="227" customWidth="1"/>
    <col min="2286" max="2286" width="24.42578125" style="227" customWidth="1"/>
    <col min="2287" max="2289" width="3.85546875" style="227" customWidth="1"/>
    <col min="2290" max="2290" width="4" style="227" customWidth="1"/>
    <col min="2291" max="2291" width="4.140625" style="227" customWidth="1"/>
    <col min="2292" max="2294" width="3.85546875" style="227" customWidth="1"/>
    <col min="2295" max="2296" width="4.140625" style="227" customWidth="1"/>
    <col min="2297" max="2300" width="3.85546875" style="227" customWidth="1"/>
    <col min="2301" max="2301" width="4.28515625" style="227" customWidth="1"/>
    <col min="2302" max="2302" width="4.140625" style="227" customWidth="1"/>
    <col min="2303" max="2304" width="3.85546875" style="227" customWidth="1"/>
    <col min="2305" max="2305" width="2.5703125" style="227" customWidth="1"/>
    <col min="2306" max="2306" width="1" style="227" customWidth="1"/>
    <col min="2307" max="2310" width="0" style="227" hidden="1" customWidth="1"/>
    <col min="2311" max="2327" width="5.28515625" style="227" customWidth="1"/>
    <col min="2328" max="2538" width="9.140625" style="227"/>
    <col min="2539" max="2539" width="1" style="227" customWidth="1"/>
    <col min="2540" max="2540" width="2.42578125" style="227" customWidth="1"/>
    <col min="2541" max="2541" width="2" style="227" customWidth="1"/>
    <col min="2542" max="2542" width="24.42578125" style="227" customWidth="1"/>
    <col min="2543" max="2545" width="3.85546875" style="227" customWidth="1"/>
    <col min="2546" max="2546" width="4" style="227" customWidth="1"/>
    <col min="2547" max="2547" width="4.140625" style="227" customWidth="1"/>
    <col min="2548" max="2550" width="3.85546875" style="227" customWidth="1"/>
    <col min="2551" max="2552" width="4.140625" style="227" customWidth="1"/>
    <col min="2553" max="2556" width="3.85546875" style="227" customWidth="1"/>
    <col min="2557" max="2557" width="4.28515625" style="227" customWidth="1"/>
    <col min="2558" max="2558" width="4.140625" style="227" customWidth="1"/>
    <col min="2559" max="2560" width="3.85546875" style="227" customWidth="1"/>
    <col min="2561" max="2561" width="2.5703125" style="227" customWidth="1"/>
    <col min="2562" max="2562" width="1" style="227" customWidth="1"/>
    <col min="2563" max="2566" width="0" style="227" hidden="1" customWidth="1"/>
    <col min="2567" max="2583" width="5.28515625" style="227" customWidth="1"/>
    <col min="2584" max="2794" width="9.140625" style="227"/>
    <col min="2795" max="2795" width="1" style="227" customWidth="1"/>
    <col min="2796" max="2796" width="2.42578125" style="227" customWidth="1"/>
    <col min="2797" max="2797" width="2" style="227" customWidth="1"/>
    <col min="2798" max="2798" width="24.42578125" style="227" customWidth="1"/>
    <col min="2799" max="2801" width="3.85546875" style="227" customWidth="1"/>
    <col min="2802" max="2802" width="4" style="227" customWidth="1"/>
    <col min="2803" max="2803" width="4.140625" style="227" customWidth="1"/>
    <col min="2804" max="2806" width="3.85546875" style="227" customWidth="1"/>
    <col min="2807" max="2808" width="4.140625" style="227" customWidth="1"/>
    <col min="2809" max="2812" width="3.85546875" style="227" customWidth="1"/>
    <col min="2813" max="2813" width="4.28515625" style="227" customWidth="1"/>
    <col min="2814" max="2814" width="4.140625" style="227" customWidth="1"/>
    <col min="2815" max="2816" width="3.85546875" style="227" customWidth="1"/>
    <col min="2817" max="2817" width="2.5703125" style="227" customWidth="1"/>
    <col min="2818" max="2818" width="1" style="227" customWidth="1"/>
    <col min="2819" max="2822" width="0" style="227" hidden="1" customWidth="1"/>
    <col min="2823" max="2839" width="5.28515625" style="227" customWidth="1"/>
    <col min="2840" max="3050" width="9.140625" style="227"/>
    <col min="3051" max="3051" width="1" style="227" customWidth="1"/>
    <col min="3052" max="3052" width="2.42578125" style="227" customWidth="1"/>
    <col min="3053" max="3053" width="2" style="227" customWidth="1"/>
    <col min="3054" max="3054" width="24.42578125" style="227" customWidth="1"/>
    <col min="3055" max="3057" width="3.85546875" style="227" customWidth="1"/>
    <col min="3058" max="3058" width="4" style="227" customWidth="1"/>
    <col min="3059" max="3059" width="4.140625" style="227" customWidth="1"/>
    <col min="3060" max="3062" width="3.85546875" style="227" customWidth="1"/>
    <col min="3063" max="3064" width="4.140625" style="227" customWidth="1"/>
    <col min="3065" max="3068" width="3.85546875" style="227" customWidth="1"/>
    <col min="3069" max="3069" width="4.28515625" style="227" customWidth="1"/>
    <col min="3070" max="3070" width="4.140625" style="227" customWidth="1"/>
    <col min="3071" max="3072" width="3.85546875" style="227" customWidth="1"/>
    <col min="3073" max="3073" width="2.5703125" style="227" customWidth="1"/>
    <col min="3074" max="3074" width="1" style="227" customWidth="1"/>
    <col min="3075" max="3078" width="0" style="227" hidden="1" customWidth="1"/>
    <col min="3079" max="3095" width="5.28515625" style="227" customWidth="1"/>
    <col min="3096" max="3306" width="9.140625" style="227"/>
    <col min="3307" max="3307" width="1" style="227" customWidth="1"/>
    <col min="3308" max="3308" width="2.42578125" style="227" customWidth="1"/>
    <col min="3309" max="3309" width="2" style="227" customWidth="1"/>
    <col min="3310" max="3310" width="24.42578125" style="227" customWidth="1"/>
    <col min="3311" max="3313" width="3.85546875" style="227" customWidth="1"/>
    <col min="3314" max="3314" width="4" style="227" customWidth="1"/>
    <col min="3315" max="3315" width="4.140625" style="227" customWidth="1"/>
    <col min="3316" max="3318" width="3.85546875" style="227" customWidth="1"/>
    <col min="3319" max="3320" width="4.140625" style="227" customWidth="1"/>
    <col min="3321" max="3324" width="3.85546875" style="227" customWidth="1"/>
    <col min="3325" max="3325" width="4.28515625" style="227" customWidth="1"/>
    <col min="3326" max="3326" width="4.140625" style="227" customWidth="1"/>
    <col min="3327" max="3328" width="3.85546875" style="227" customWidth="1"/>
    <col min="3329" max="3329" width="2.5703125" style="227" customWidth="1"/>
    <col min="3330" max="3330" width="1" style="227" customWidth="1"/>
    <col min="3331" max="3334" width="0" style="227" hidden="1" customWidth="1"/>
    <col min="3335" max="3351" width="5.28515625" style="227" customWidth="1"/>
    <col min="3352" max="3562" width="9.140625" style="227"/>
    <col min="3563" max="3563" width="1" style="227" customWidth="1"/>
    <col min="3564" max="3564" width="2.42578125" style="227" customWidth="1"/>
    <col min="3565" max="3565" width="2" style="227" customWidth="1"/>
    <col min="3566" max="3566" width="24.42578125" style="227" customWidth="1"/>
    <col min="3567" max="3569" width="3.85546875" style="227" customWidth="1"/>
    <col min="3570" max="3570" width="4" style="227" customWidth="1"/>
    <col min="3571" max="3571" width="4.140625" style="227" customWidth="1"/>
    <col min="3572" max="3574" width="3.85546875" style="227" customWidth="1"/>
    <col min="3575" max="3576" width="4.140625" style="227" customWidth="1"/>
    <col min="3577" max="3580" width="3.85546875" style="227" customWidth="1"/>
    <col min="3581" max="3581" width="4.28515625" style="227" customWidth="1"/>
    <col min="3582" max="3582" width="4.140625" style="227" customWidth="1"/>
    <col min="3583" max="3584" width="3.85546875" style="227" customWidth="1"/>
    <col min="3585" max="3585" width="2.5703125" style="227" customWidth="1"/>
    <col min="3586" max="3586" width="1" style="227" customWidth="1"/>
    <col min="3587" max="3590" width="0" style="227" hidden="1" customWidth="1"/>
    <col min="3591" max="3607" width="5.28515625" style="227" customWidth="1"/>
    <col min="3608" max="3818" width="9.140625" style="227"/>
    <col min="3819" max="3819" width="1" style="227" customWidth="1"/>
    <col min="3820" max="3820" width="2.42578125" style="227" customWidth="1"/>
    <col min="3821" max="3821" width="2" style="227" customWidth="1"/>
    <col min="3822" max="3822" width="24.42578125" style="227" customWidth="1"/>
    <col min="3823" max="3825" width="3.85546875" style="227" customWidth="1"/>
    <col min="3826" max="3826" width="4" style="227" customWidth="1"/>
    <col min="3827" max="3827" width="4.140625" style="227" customWidth="1"/>
    <col min="3828" max="3830" width="3.85546875" style="227" customWidth="1"/>
    <col min="3831" max="3832" width="4.140625" style="227" customWidth="1"/>
    <col min="3833" max="3836" width="3.85546875" style="227" customWidth="1"/>
    <col min="3837" max="3837" width="4.28515625" style="227" customWidth="1"/>
    <col min="3838" max="3838" width="4.140625" style="227" customWidth="1"/>
    <col min="3839" max="3840" width="3.85546875" style="227" customWidth="1"/>
    <col min="3841" max="3841" width="2.5703125" style="227" customWidth="1"/>
    <col min="3842" max="3842" width="1" style="227" customWidth="1"/>
    <col min="3843" max="3846" width="0" style="227" hidden="1" customWidth="1"/>
    <col min="3847" max="3863" width="5.28515625" style="227" customWidth="1"/>
    <col min="3864" max="4074" width="9.140625" style="227"/>
    <col min="4075" max="4075" width="1" style="227" customWidth="1"/>
    <col min="4076" max="4076" width="2.42578125" style="227" customWidth="1"/>
    <col min="4077" max="4077" width="2" style="227" customWidth="1"/>
    <col min="4078" max="4078" width="24.42578125" style="227" customWidth="1"/>
    <col min="4079" max="4081" width="3.85546875" style="227" customWidth="1"/>
    <col min="4082" max="4082" width="4" style="227" customWidth="1"/>
    <col min="4083" max="4083" width="4.140625" style="227" customWidth="1"/>
    <col min="4084" max="4086" width="3.85546875" style="227" customWidth="1"/>
    <col min="4087" max="4088" width="4.140625" style="227" customWidth="1"/>
    <col min="4089" max="4092" width="3.85546875" style="227" customWidth="1"/>
    <col min="4093" max="4093" width="4.28515625" style="227" customWidth="1"/>
    <col min="4094" max="4094" width="4.140625" style="227" customWidth="1"/>
    <col min="4095" max="4096" width="3.85546875" style="227" customWidth="1"/>
    <col min="4097" max="4097" width="2.5703125" style="227" customWidth="1"/>
    <col min="4098" max="4098" width="1" style="227" customWidth="1"/>
    <col min="4099" max="4102" width="0" style="227" hidden="1" customWidth="1"/>
    <col min="4103" max="4119" width="5.28515625" style="227" customWidth="1"/>
    <col min="4120" max="4330" width="9.140625" style="227"/>
    <col min="4331" max="4331" width="1" style="227" customWidth="1"/>
    <col min="4332" max="4332" width="2.42578125" style="227" customWidth="1"/>
    <col min="4333" max="4333" width="2" style="227" customWidth="1"/>
    <col min="4334" max="4334" width="24.42578125" style="227" customWidth="1"/>
    <col min="4335" max="4337" width="3.85546875" style="227" customWidth="1"/>
    <col min="4338" max="4338" width="4" style="227" customWidth="1"/>
    <col min="4339" max="4339" width="4.140625" style="227" customWidth="1"/>
    <col min="4340" max="4342" width="3.85546875" style="227" customWidth="1"/>
    <col min="4343" max="4344" width="4.140625" style="227" customWidth="1"/>
    <col min="4345" max="4348" width="3.85546875" style="227" customWidth="1"/>
    <col min="4349" max="4349" width="4.28515625" style="227" customWidth="1"/>
    <col min="4350" max="4350" width="4.140625" style="227" customWidth="1"/>
    <col min="4351" max="4352" width="3.85546875" style="227" customWidth="1"/>
    <col min="4353" max="4353" width="2.5703125" style="227" customWidth="1"/>
    <col min="4354" max="4354" width="1" style="227" customWidth="1"/>
    <col min="4355" max="4358" width="0" style="227" hidden="1" customWidth="1"/>
    <col min="4359" max="4375" width="5.28515625" style="227" customWidth="1"/>
    <col min="4376" max="4586" width="9.140625" style="227"/>
    <col min="4587" max="4587" width="1" style="227" customWidth="1"/>
    <col min="4588" max="4588" width="2.42578125" style="227" customWidth="1"/>
    <col min="4589" max="4589" width="2" style="227" customWidth="1"/>
    <col min="4590" max="4590" width="24.42578125" style="227" customWidth="1"/>
    <col min="4591" max="4593" width="3.85546875" style="227" customWidth="1"/>
    <col min="4594" max="4594" width="4" style="227" customWidth="1"/>
    <col min="4595" max="4595" width="4.140625" style="227" customWidth="1"/>
    <col min="4596" max="4598" width="3.85546875" style="227" customWidth="1"/>
    <col min="4599" max="4600" width="4.140625" style="227" customWidth="1"/>
    <col min="4601" max="4604" width="3.85546875" style="227" customWidth="1"/>
    <col min="4605" max="4605" width="4.28515625" style="227" customWidth="1"/>
    <col min="4606" max="4606" width="4.140625" style="227" customWidth="1"/>
    <col min="4607" max="4608" width="3.85546875" style="227" customWidth="1"/>
    <col min="4609" max="4609" width="2.5703125" style="227" customWidth="1"/>
    <col min="4610" max="4610" width="1" style="227" customWidth="1"/>
    <col min="4611" max="4614" width="0" style="227" hidden="1" customWidth="1"/>
    <col min="4615" max="4631" width="5.28515625" style="227" customWidth="1"/>
    <col min="4632" max="4842" width="9.140625" style="227"/>
    <col min="4843" max="4843" width="1" style="227" customWidth="1"/>
    <col min="4844" max="4844" width="2.42578125" style="227" customWidth="1"/>
    <col min="4845" max="4845" width="2" style="227" customWidth="1"/>
    <col min="4846" max="4846" width="24.42578125" style="227" customWidth="1"/>
    <col min="4847" max="4849" width="3.85546875" style="227" customWidth="1"/>
    <col min="4850" max="4850" width="4" style="227" customWidth="1"/>
    <col min="4851" max="4851" width="4.140625" style="227" customWidth="1"/>
    <col min="4852" max="4854" width="3.85546875" style="227" customWidth="1"/>
    <col min="4855" max="4856" width="4.140625" style="227" customWidth="1"/>
    <col min="4857" max="4860" width="3.85546875" style="227" customWidth="1"/>
    <col min="4861" max="4861" width="4.28515625" style="227" customWidth="1"/>
    <col min="4862" max="4862" width="4.140625" style="227" customWidth="1"/>
    <col min="4863" max="4864" width="3.85546875" style="227" customWidth="1"/>
    <col min="4865" max="4865" width="2.5703125" style="227" customWidth="1"/>
    <col min="4866" max="4866" width="1" style="227" customWidth="1"/>
    <col min="4867" max="4870" width="0" style="227" hidden="1" customWidth="1"/>
    <col min="4871" max="4887" width="5.28515625" style="227" customWidth="1"/>
    <col min="4888" max="5098" width="9.140625" style="227"/>
    <col min="5099" max="5099" width="1" style="227" customWidth="1"/>
    <col min="5100" max="5100" width="2.42578125" style="227" customWidth="1"/>
    <col min="5101" max="5101" width="2" style="227" customWidth="1"/>
    <col min="5102" max="5102" width="24.42578125" style="227" customWidth="1"/>
    <col min="5103" max="5105" width="3.85546875" style="227" customWidth="1"/>
    <col min="5106" max="5106" width="4" style="227" customWidth="1"/>
    <col min="5107" max="5107" width="4.140625" style="227" customWidth="1"/>
    <col min="5108" max="5110" width="3.85546875" style="227" customWidth="1"/>
    <col min="5111" max="5112" width="4.140625" style="227" customWidth="1"/>
    <col min="5113" max="5116" width="3.85546875" style="227" customWidth="1"/>
    <col min="5117" max="5117" width="4.28515625" style="227" customWidth="1"/>
    <col min="5118" max="5118" width="4.140625" style="227" customWidth="1"/>
    <col min="5119" max="5120" width="3.85546875" style="227" customWidth="1"/>
    <col min="5121" max="5121" width="2.5703125" style="227" customWidth="1"/>
    <col min="5122" max="5122" width="1" style="227" customWidth="1"/>
    <col min="5123" max="5126" width="0" style="227" hidden="1" customWidth="1"/>
    <col min="5127" max="5143" width="5.28515625" style="227" customWidth="1"/>
    <col min="5144" max="5354" width="9.140625" style="227"/>
    <col min="5355" max="5355" width="1" style="227" customWidth="1"/>
    <col min="5356" max="5356" width="2.42578125" style="227" customWidth="1"/>
    <col min="5357" max="5357" width="2" style="227" customWidth="1"/>
    <col min="5358" max="5358" width="24.42578125" style="227" customWidth="1"/>
    <col min="5359" max="5361" width="3.85546875" style="227" customWidth="1"/>
    <col min="5362" max="5362" width="4" style="227" customWidth="1"/>
    <col min="5363" max="5363" width="4.140625" style="227" customWidth="1"/>
    <col min="5364" max="5366" width="3.85546875" style="227" customWidth="1"/>
    <col min="5367" max="5368" width="4.140625" style="227" customWidth="1"/>
    <col min="5369" max="5372" width="3.85546875" style="227" customWidth="1"/>
    <col min="5373" max="5373" width="4.28515625" style="227" customWidth="1"/>
    <col min="5374" max="5374" width="4.140625" style="227" customWidth="1"/>
    <col min="5375" max="5376" width="3.85546875" style="227" customWidth="1"/>
    <col min="5377" max="5377" width="2.5703125" style="227" customWidth="1"/>
    <col min="5378" max="5378" width="1" style="227" customWidth="1"/>
    <col min="5379" max="5382" width="0" style="227" hidden="1" customWidth="1"/>
    <col min="5383" max="5399" width="5.28515625" style="227" customWidth="1"/>
    <col min="5400" max="5610" width="9.140625" style="227"/>
    <col min="5611" max="5611" width="1" style="227" customWidth="1"/>
    <col min="5612" max="5612" width="2.42578125" style="227" customWidth="1"/>
    <col min="5613" max="5613" width="2" style="227" customWidth="1"/>
    <col min="5614" max="5614" width="24.42578125" style="227" customWidth="1"/>
    <col min="5615" max="5617" width="3.85546875" style="227" customWidth="1"/>
    <col min="5618" max="5618" width="4" style="227" customWidth="1"/>
    <col min="5619" max="5619" width="4.140625" style="227" customWidth="1"/>
    <col min="5620" max="5622" width="3.85546875" style="227" customWidth="1"/>
    <col min="5623" max="5624" width="4.140625" style="227" customWidth="1"/>
    <col min="5625" max="5628" width="3.85546875" style="227" customWidth="1"/>
    <col min="5629" max="5629" width="4.28515625" style="227" customWidth="1"/>
    <col min="5630" max="5630" width="4.140625" style="227" customWidth="1"/>
    <col min="5631" max="5632" width="3.85546875" style="227" customWidth="1"/>
    <col min="5633" max="5633" width="2.5703125" style="227" customWidth="1"/>
    <col min="5634" max="5634" width="1" style="227" customWidth="1"/>
    <col min="5635" max="5638" width="0" style="227" hidden="1" customWidth="1"/>
    <col min="5639" max="5655" width="5.28515625" style="227" customWidth="1"/>
    <col min="5656" max="5866" width="9.140625" style="227"/>
    <col min="5867" max="5867" width="1" style="227" customWidth="1"/>
    <col min="5868" max="5868" width="2.42578125" style="227" customWidth="1"/>
    <col min="5869" max="5869" width="2" style="227" customWidth="1"/>
    <col min="5870" max="5870" width="24.42578125" style="227" customWidth="1"/>
    <col min="5871" max="5873" width="3.85546875" style="227" customWidth="1"/>
    <col min="5874" max="5874" width="4" style="227" customWidth="1"/>
    <col min="5875" max="5875" width="4.140625" style="227" customWidth="1"/>
    <col min="5876" max="5878" width="3.85546875" style="227" customWidth="1"/>
    <col min="5879" max="5880" width="4.140625" style="227" customWidth="1"/>
    <col min="5881" max="5884" width="3.85546875" style="227" customWidth="1"/>
    <col min="5885" max="5885" width="4.28515625" style="227" customWidth="1"/>
    <col min="5886" max="5886" width="4.140625" style="227" customWidth="1"/>
    <col min="5887" max="5888" width="3.85546875" style="227" customWidth="1"/>
    <col min="5889" max="5889" width="2.5703125" style="227" customWidth="1"/>
    <col min="5890" max="5890" width="1" style="227" customWidth="1"/>
    <col min="5891" max="5894" width="0" style="227" hidden="1" customWidth="1"/>
    <col min="5895" max="5911" width="5.28515625" style="227" customWidth="1"/>
    <col min="5912" max="6122" width="9.140625" style="227"/>
    <col min="6123" max="6123" width="1" style="227" customWidth="1"/>
    <col min="6124" max="6124" width="2.42578125" style="227" customWidth="1"/>
    <col min="6125" max="6125" width="2" style="227" customWidth="1"/>
    <col min="6126" max="6126" width="24.42578125" style="227" customWidth="1"/>
    <col min="6127" max="6129" width="3.85546875" style="227" customWidth="1"/>
    <col min="6130" max="6130" width="4" style="227" customWidth="1"/>
    <col min="6131" max="6131" width="4.140625" style="227" customWidth="1"/>
    <col min="6132" max="6134" width="3.85546875" style="227" customWidth="1"/>
    <col min="6135" max="6136" width="4.140625" style="227" customWidth="1"/>
    <col min="6137" max="6140" width="3.85546875" style="227" customWidth="1"/>
    <col min="6141" max="6141" width="4.28515625" style="227" customWidth="1"/>
    <col min="6142" max="6142" width="4.140625" style="227" customWidth="1"/>
    <col min="6143" max="6144" width="3.85546875" style="227" customWidth="1"/>
    <col min="6145" max="6145" width="2.5703125" style="227" customWidth="1"/>
    <col min="6146" max="6146" width="1" style="227" customWidth="1"/>
    <col min="6147" max="6150" width="0" style="227" hidden="1" customWidth="1"/>
    <col min="6151" max="6167" width="5.28515625" style="227" customWidth="1"/>
    <col min="6168" max="6378" width="9.140625" style="227"/>
    <col min="6379" max="6379" width="1" style="227" customWidth="1"/>
    <col min="6380" max="6380" width="2.42578125" style="227" customWidth="1"/>
    <col min="6381" max="6381" width="2" style="227" customWidth="1"/>
    <col min="6382" max="6382" width="24.42578125" style="227" customWidth="1"/>
    <col min="6383" max="6385" width="3.85546875" style="227" customWidth="1"/>
    <col min="6386" max="6386" width="4" style="227" customWidth="1"/>
    <col min="6387" max="6387" width="4.140625" style="227" customWidth="1"/>
    <col min="6388" max="6390" width="3.85546875" style="227" customWidth="1"/>
    <col min="6391" max="6392" width="4.140625" style="227" customWidth="1"/>
    <col min="6393" max="6396" width="3.85546875" style="227" customWidth="1"/>
    <col min="6397" max="6397" width="4.28515625" style="227" customWidth="1"/>
    <col min="6398" max="6398" width="4.140625" style="227" customWidth="1"/>
    <col min="6399" max="6400" width="3.85546875" style="227" customWidth="1"/>
    <col min="6401" max="6401" width="2.5703125" style="227" customWidth="1"/>
    <col min="6402" max="6402" width="1" style="227" customWidth="1"/>
    <col min="6403" max="6406" width="0" style="227" hidden="1" customWidth="1"/>
    <col min="6407" max="6423" width="5.28515625" style="227" customWidth="1"/>
    <col min="6424" max="6634" width="9.140625" style="227"/>
    <col min="6635" max="6635" width="1" style="227" customWidth="1"/>
    <col min="6636" max="6636" width="2.42578125" style="227" customWidth="1"/>
    <col min="6637" max="6637" width="2" style="227" customWidth="1"/>
    <col min="6638" max="6638" width="24.42578125" style="227" customWidth="1"/>
    <col min="6639" max="6641" width="3.85546875" style="227" customWidth="1"/>
    <col min="6642" max="6642" width="4" style="227" customWidth="1"/>
    <col min="6643" max="6643" width="4.140625" style="227" customWidth="1"/>
    <col min="6644" max="6646" width="3.85546875" style="227" customWidth="1"/>
    <col min="6647" max="6648" width="4.140625" style="227" customWidth="1"/>
    <col min="6649" max="6652" width="3.85546875" style="227" customWidth="1"/>
    <col min="6653" max="6653" width="4.28515625" style="227" customWidth="1"/>
    <col min="6654" max="6654" width="4.140625" style="227" customWidth="1"/>
    <col min="6655" max="6656" width="3.85546875" style="227" customWidth="1"/>
    <col min="6657" max="6657" width="2.5703125" style="227" customWidth="1"/>
    <col min="6658" max="6658" width="1" style="227" customWidth="1"/>
    <col min="6659" max="6662" width="0" style="227" hidden="1" customWidth="1"/>
    <col min="6663" max="6679" width="5.28515625" style="227" customWidth="1"/>
    <col min="6680" max="6890" width="9.140625" style="227"/>
    <col min="6891" max="6891" width="1" style="227" customWidth="1"/>
    <col min="6892" max="6892" width="2.42578125" style="227" customWidth="1"/>
    <col min="6893" max="6893" width="2" style="227" customWidth="1"/>
    <col min="6894" max="6894" width="24.42578125" style="227" customWidth="1"/>
    <col min="6895" max="6897" width="3.85546875" style="227" customWidth="1"/>
    <col min="6898" max="6898" width="4" style="227" customWidth="1"/>
    <col min="6899" max="6899" width="4.140625" style="227" customWidth="1"/>
    <col min="6900" max="6902" width="3.85546875" style="227" customWidth="1"/>
    <col min="6903" max="6904" width="4.140625" style="227" customWidth="1"/>
    <col min="6905" max="6908" width="3.85546875" style="227" customWidth="1"/>
    <col min="6909" max="6909" width="4.28515625" style="227" customWidth="1"/>
    <col min="6910" max="6910" width="4.140625" style="227" customWidth="1"/>
    <col min="6911" max="6912" width="3.85546875" style="227" customWidth="1"/>
    <col min="6913" max="6913" width="2.5703125" style="227" customWidth="1"/>
    <col min="6914" max="6914" width="1" style="227" customWidth="1"/>
    <col min="6915" max="6918" width="0" style="227" hidden="1" customWidth="1"/>
    <col min="6919" max="6935" width="5.28515625" style="227" customWidth="1"/>
    <col min="6936" max="7146" width="9.140625" style="227"/>
    <col min="7147" max="7147" width="1" style="227" customWidth="1"/>
    <col min="7148" max="7148" width="2.42578125" style="227" customWidth="1"/>
    <col min="7149" max="7149" width="2" style="227" customWidth="1"/>
    <col min="7150" max="7150" width="24.42578125" style="227" customWidth="1"/>
    <col min="7151" max="7153" width="3.85546875" style="227" customWidth="1"/>
    <col min="7154" max="7154" width="4" style="227" customWidth="1"/>
    <col min="7155" max="7155" width="4.140625" style="227" customWidth="1"/>
    <col min="7156" max="7158" width="3.85546875" style="227" customWidth="1"/>
    <col min="7159" max="7160" width="4.140625" style="227" customWidth="1"/>
    <col min="7161" max="7164" width="3.85546875" style="227" customWidth="1"/>
    <col min="7165" max="7165" width="4.28515625" style="227" customWidth="1"/>
    <col min="7166" max="7166" width="4.140625" style="227" customWidth="1"/>
    <col min="7167" max="7168" width="3.85546875" style="227" customWidth="1"/>
    <col min="7169" max="7169" width="2.5703125" style="227" customWidth="1"/>
    <col min="7170" max="7170" width="1" style="227" customWidth="1"/>
    <col min="7171" max="7174" width="0" style="227" hidden="1" customWidth="1"/>
    <col min="7175" max="7191" width="5.28515625" style="227" customWidth="1"/>
    <col min="7192" max="7402" width="9.140625" style="227"/>
    <col min="7403" max="7403" width="1" style="227" customWidth="1"/>
    <col min="7404" max="7404" width="2.42578125" style="227" customWidth="1"/>
    <col min="7405" max="7405" width="2" style="227" customWidth="1"/>
    <col min="7406" max="7406" width="24.42578125" style="227" customWidth="1"/>
    <col min="7407" max="7409" width="3.85546875" style="227" customWidth="1"/>
    <col min="7410" max="7410" width="4" style="227" customWidth="1"/>
    <col min="7411" max="7411" width="4.140625" style="227" customWidth="1"/>
    <col min="7412" max="7414" width="3.85546875" style="227" customWidth="1"/>
    <col min="7415" max="7416" width="4.140625" style="227" customWidth="1"/>
    <col min="7417" max="7420" width="3.85546875" style="227" customWidth="1"/>
    <col min="7421" max="7421" width="4.28515625" style="227" customWidth="1"/>
    <col min="7422" max="7422" width="4.140625" style="227" customWidth="1"/>
    <col min="7423" max="7424" width="3.85546875" style="227" customWidth="1"/>
    <col min="7425" max="7425" width="2.5703125" style="227" customWidth="1"/>
    <col min="7426" max="7426" width="1" style="227" customWidth="1"/>
    <col min="7427" max="7430" width="0" style="227" hidden="1" customWidth="1"/>
    <col min="7431" max="7447" width="5.28515625" style="227" customWidth="1"/>
    <col min="7448" max="7658" width="9.140625" style="227"/>
    <col min="7659" max="7659" width="1" style="227" customWidth="1"/>
    <col min="7660" max="7660" width="2.42578125" style="227" customWidth="1"/>
    <col min="7661" max="7661" width="2" style="227" customWidth="1"/>
    <col min="7662" max="7662" width="24.42578125" style="227" customWidth="1"/>
    <col min="7663" max="7665" width="3.85546875" style="227" customWidth="1"/>
    <col min="7666" max="7666" width="4" style="227" customWidth="1"/>
    <col min="7667" max="7667" width="4.140625" style="227" customWidth="1"/>
    <col min="7668" max="7670" width="3.85546875" style="227" customWidth="1"/>
    <col min="7671" max="7672" width="4.140625" style="227" customWidth="1"/>
    <col min="7673" max="7676" width="3.85546875" style="227" customWidth="1"/>
    <col min="7677" max="7677" width="4.28515625" style="227" customWidth="1"/>
    <col min="7678" max="7678" width="4.140625" style="227" customWidth="1"/>
    <col min="7679" max="7680" width="3.85546875" style="227" customWidth="1"/>
    <col min="7681" max="7681" width="2.5703125" style="227" customWidth="1"/>
    <col min="7682" max="7682" width="1" style="227" customWidth="1"/>
    <col min="7683" max="7686" width="0" style="227" hidden="1" customWidth="1"/>
    <col min="7687" max="7703" width="5.28515625" style="227" customWidth="1"/>
    <col min="7704" max="7914" width="9.140625" style="227"/>
    <col min="7915" max="7915" width="1" style="227" customWidth="1"/>
    <col min="7916" max="7916" width="2.42578125" style="227" customWidth="1"/>
    <col min="7917" max="7917" width="2" style="227" customWidth="1"/>
    <col min="7918" max="7918" width="24.42578125" style="227" customWidth="1"/>
    <col min="7919" max="7921" width="3.85546875" style="227" customWidth="1"/>
    <col min="7922" max="7922" width="4" style="227" customWidth="1"/>
    <col min="7923" max="7923" width="4.140625" style="227" customWidth="1"/>
    <col min="7924" max="7926" width="3.85546875" style="227" customWidth="1"/>
    <col min="7927" max="7928" width="4.140625" style="227" customWidth="1"/>
    <col min="7929" max="7932" width="3.85546875" style="227" customWidth="1"/>
    <col min="7933" max="7933" width="4.28515625" style="227" customWidth="1"/>
    <col min="7934" max="7934" width="4.140625" style="227" customWidth="1"/>
    <col min="7935" max="7936" width="3.85546875" style="227" customWidth="1"/>
    <col min="7937" max="7937" width="2.5703125" style="227" customWidth="1"/>
    <col min="7938" max="7938" width="1" style="227" customWidth="1"/>
    <col min="7939" max="7942" width="0" style="227" hidden="1" customWidth="1"/>
    <col min="7943" max="7959" width="5.28515625" style="227" customWidth="1"/>
    <col min="7960" max="8170" width="9.140625" style="227"/>
    <col min="8171" max="8171" width="1" style="227" customWidth="1"/>
    <col min="8172" max="8172" width="2.42578125" style="227" customWidth="1"/>
    <col min="8173" max="8173" width="2" style="227" customWidth="1"/>
    <col min="8174" max="8174" width="24.42578125" style="227" customWidth="1"/>
    <col min="8175" max="8177" width="3.85546875" style="227" customWidth="1"/>
    <col min="8178" max="8178" width="4" style="227" customWidth="1"/>
    <col min="8179" max="8179" width="4.140625" style="227" customWidth="1"/>
    <col min="8180" max="8182" width="3.85546875" style="227" customWidth="1"/>
    <col min="8183" max="8184" width="4.140625" style="227" customWidth="1"/>
    <col min="8185" max="8188" width="3.85546875" style="227" customWidth="1"/>
    <col min="8189" max="8189" width="4.28515625" style="227" customWidth="1"/>
    <col min="8190" max="8190" width="4.140625" style="227" customWidth="1"/>
    <col min="8191" max="8192" width="3.85546875" style="227" customWidth="1"/>
    <col min="8193" max="8193" width="2.5703125" style="227" customWidth="1"/>
    <col min="8194" max="8194" width="1" style="227" customWidth="1"/>
    <col min="8195" max="8198" width="0" style="227" hidden="1" customWidth="1"/>
    <col min="8199" max="8215" width="5.28515625" style="227" customWidth="1"/>
    <col min="8216" max="8426" width="9.140625" style="227"/>
    <col min="8427" max="8427" width="1" style="227" customWidth="1"/>
    <col min="8428" max="8428" width="2.42578125" style="227" customWidth="1"/>
    <col min="8429" max="8429" width="2" style="227" customWidth="1"/>
    <col min="8430" max="8430" width="24.42578125" style="227" customWidth="1"/>
    <col min="8431" max="8433" width="3.85546875" style="227" customWidth="1"/>
    <col min="8434" max="8434" width="4" style="227" customWidth="1"/>
    <col min="8435" max="8435" width="4.140625" style="227" customWidth="1"/>
    <col min="8436" max="8438" width="3.85546875" style="227" customWidth="1"/>
    <col min="8439" max="8440" width="4.140625" style="227" customWidth="1"/>
    <col min="8441" max="8444" width="3.85546875" style="227" customWidth="1"/>
    <col min="8445" max="8445" width="4.28515625" style="227" customWidth="1"/>
    <col min="8446" max="8446" width="4.140625" style="227" customWidth="1"/>
    <col min="8447" max="8448" width="3.85546875" style="227" customWidth="1"/>
    <col min="8449" max="8449" width="2.5703125" style="227" customWidth="1"/>
    <col min="8450" max="8450" width="1" style="227" customWidth="1"/>
    <col min="8451" max="8454" width="0" style="227" hidden="1" customWidth="1"/>
    <col min="8455" max="8471" width="5.28515625" style="227" customWidth="1"/>
    <col min="8472" max="8682" width="9.140625" style="227"/>
    <col min="8683" max="8683" width="1" style="227" customWidth="1"/>
    <col min="8684" max="8684" width="2.42578125" style="227" customWidth="1"/>
    <col min="8685" max="8685" width="2" style="227" customWidth="1"/>
    <col min="8686" max="8686" width="24.42578125" style="227" customWidth="1"/>
    <col min="8687" max="8689" width="3.85546875" style="227" customWidth="1"/>
    <col min="8690" max="8690" width="4" style="227" customWidth="1"/>
    <col min="8691" max="8691" width="4.140625" style="227" customWidth="1"/>
    <col min="8692" max="8694" width="3.85546875" style="227" customWidth="1"/>
    <col min="8695" max="8696" width="4.140625" style="227" customWidth="1"/>
    <col min="8697" max="8700" width="3.85546875" style="227" customWidth="1"/>
    <col min="8701" max="8701" width="4.28515625" style="227" customWidth="1"/>
    <col min="8702" max="8702" width="4.140625" style="227" customWidth="1"/>
    <col min="8703" max="8704" width="3.85546875" style="227" customWidth="1"/>
    <col min="8705" max="8705" width="2.5703125" style="227" customWidth="1"/>
    <col min="8706" max="8706" width="1" style="227" customWidth="1"/>
    <col min="8707" max="8710" width="0" style="227" hidden="1" customWidth="1"/>
    <col min="8711" max="8727" width="5.28515625" style="227" customWidth="1"/>
    <col min="8728" max="8938" width="9.140625" style="227"/>
    <col min="8939" max="8939" width="1" style="227" customWidth="1"/>
    <col min="8940" max="8940" width="2.42578125" style="227" customWidth="1"/>
    <col min="8941" max="8941" width="2" style="227" customWidth="1"/>
    <col min="8942" max="8942" width="24.42578125" style="227" customWidth="1"/>
    <col min="8943" max="8945" width="3.85546875" style="227" customWidth="1"/>
    <col min="8946" max="8946" width="4" style="227" customWidth="1"/>
    <col min="8947" max="8947" width="4.140625" style="227" customWidth="1"/>
    <col min="8948" max="8950" width="3.85546875" style="227" customWidth="1"/>
    <col min="8951" max="8952" width="4.140625" style="227" customWidth="1"/>
    <col min="8953" max="8956" width="3.85546875" style="227" customWidth="1"/>
    <col min="8957" max="8957" width="4.28515625" style="227" customWidth="1"/>
    <col min="8958" max="8958" width="4.140625" style="227" customWidth="1"/>
    <col min="8959" max="8960" width="3.85546875" style="227" customWidth="1"/>
    <col min="8961" max="8961" width="2.5703125" style="227" customWidth="1"/>
    <col min="8962" max="8962" width="1" style="227" customWidth="1"/>
    <col min="8963" max="8966" width="0" style="227" hidden="1" customWidth="1"/>
    <col min="8967" max="8983" width="5.28515625" style="227" customWidth="1"/>
    <col min="8984" max="9194" width="9.140625" style="227"/>
    <col min="9195" max="9195" width="1" style="227" customWidth="1"/>
    <col min="9196" max="9196" width="2.42578125" style="227" customWidth="1"/>
    <col min="9197" max="9197" width="2" style="227" customWidth="1"/>
    <col min="9198" max="9198" width="24.42578125" style="227" customWidth="1"/>
    <col min="9199" max="9201" width="3.85546875" style="227" customWidth="1"/>
    <col min="9202" max="9202" width="4" style="227" customWidth="1"/>
    <col min="9203" max="9203" width="4.140625" style="227" customWidth="1"/>
    <col min="9204" max="9206" width="3.85546875" style="227" customWidth="1"/>
    <col min="9207" max="9208" width="4.140625" style="227" customWidth="1"/>
    <col min="9209" max="9212" width="3.85546875" style="227" customWidth="1"/>
    <col min="9213" max="9213" width="4.28515625" style="227" customWidth="1"/>
    <col min="9214" max="9214" width="4.140625" style="227" customWidth="1"/>
    <col min="9215" max="9216" width="3.85546875" style="227" customWidth="1"/>
    <col min="9217" max="9217" width="2.5703125" style="227" customWidth="1"/>
    <col min="9218" max="9218" width="1" style="227" customWidth="1"/>
    <col min="9219" max="9222" width="0" style="227" hidden="1" customWidth="1"/>
    <col min="9223" max="9239" width="5.28515625" style="227" customWidth="1"/>
    <col min="9240" max="9450" width="9.140625" style="227"/>
    <col min="9451" max="9451" width="1" style="227" customWidth="1"/>
    <col min="9452" max="9452" width="2.42578125" style="227" customWidth="1"/>
    <col min="9453" max="9453" width="2" style="227" customWidth="1"/>
    <col min="9454" max="9454" width="24.42578125" style="227" customWidth="1"/>
    <col min="9455" max="9457" width="3.85546875" style="227" customWidth="1"/>
    <col min="9458" max="9458" width="4" style="227" customWidth="1"/>
    <col min="9459" max="9459" width="4.140625" style="227" customWidth="1"/>
    <col min="9460" max="9462" width="3.85546875" style="227" customWidth="1"/>
    <col min="9463" max="9464" width="4.140625" style="227" customWidth="1"/>
    <col min="9465" max="9468" width="3.85546875" style="227" customWidth="1"/>
    <col min="9469" max="9469" width="4.28515625" style="227" customWidth="1"/>
    <col min="9470" max="9470" width="4.140625" style="227" customWidth="1"/>
    <col min="9471" max="9472" width="3.85546875" style="227" customWidth="1"/>
    <col min="9473" max="9473" width="2.5703125" style="227" customWidth="1"/>
    <col min="9474" max="9474" width="1" style="227" customWidth="1"/>
    <col min="9475" max="9478" width="0" style="227" hidden="1" customWidth="1"/>
    <col min="9479" max="9495" width="5.28515625" style="227" customWidth="1"/>
    <col min="9496" max="9706" width="9.140625" style="227"/>
    <col min="9707" max="9707" width="1" style="227" customWidth="1"/>
    <col min="9708" max="9708" width="2.42578125" style="227" customWidth="1"/>
    <col min="9709" max="9709" width="2" style="227" customWidth="1"/>
    <col min="9710" max="9710" width="24.42578125" style="227" customWidth="1"/>
    <col min="9711" max="9713" width="3.85546875" style="227" customWidth="1"/>
    <col min="9714" max="9714" width="4" style="227" customWidth="1"/>
    <col min="9715" max="9715" width="4.140625" style="227" customWidth="1"/>
    <col min="9716" max="9718" width="3.85546875" style="227" customWidth="1"/>
    <col min="9719" max="9720" width="4.140625" style="227" customWidth="1"/>
    <col min="9721" max="9724" width="3.85546875" style="227" customWidth="1"/>
    <col min="9725" max="9725" width="4.28515625" style="227" customWidth="1"/>
    <col min="9726" max="9726" width="4.140625" style="227" customWidth="1"/>
    <col min="9727" max="9728" width="3.85546875" style="227" customWidth="1"/>
    <col min="9729" max="9729" width="2.5703125" style="227" customWidth="1"/>
    <col min="9730" max="9730" width="1" style="227" customWidth="1"/>
    <col min="9731" max="9734" width="0" style="227" hidden="1" customWidth="1"/>
    <col min="9735" max="9751" width="5.28515625" style="227" customWidth="1"/>
    <col min="9752" max="9962" width="9.140625" style="227"/>
    <col min="9963" max="9963" width="1" style="227" customWidth="1"/>
    <col min="9964" max="9964" width="2.42578125" style="227" customWidth="1"/>
    <col min="9965" max="9965" width="2" style="227" customWidth="1"/>
    <col min="9966" max="9966" width="24.42578125" style="227" customWidth="1"/>
    <col min="9967" max="9969" width="3.85546875" style="227" customWidth="1"/>
    <col min="9970" max="9970" width="4" style="227" customWidth="1"/>
    <col min="9971" max="9971" width="4.140625" style="227" customWidth="1"/>
    <col min="9972" max="9974" width="3.85546875" style="227" customWidth="1"/>
    <col min="9975" max="9976" width="4.140625" style="227" customWidth="1"/>
    <col min="9977" max="9980" width="3.85546875" style="227" customWidth="1"/>
    <col min="9981" max="9981" width="4.28515625" style="227" customWidth="1"/>
    <col min="9982" max="9982" width="4.140625" style="227" customWidth="1"/>
    <col min="9983" max="9984" width="3.85546875" style="227" customWidth="1"/>
    <col min="9985" max="9985" width="2.5703125" style="227" customWidth="1"/>
    <col min="9986" max="9986" width="1" style="227" customWidth="1"/>
    <col min="9987" max="9990" width="0" style="227" hidden="1" customWidth="1"/>
    <col min="9991" max="10007" width="5.28515625" style="227" customWidth="1"/>
    <col min="10008" max="10218" width="9.140625" style="227"/>
    <col min="10219" max="10219" width="1" style="227" customWidth="1"/>
    <col min="10220" max="10220" width="2.42578125" style="227" customWidth="1"/>
    <col min="10221" max="10221" width="2" style="227" customWidth="1"/>
    <col min="10222" max="10222" width="24.42578125" style="227" customWidth="1"/>
    <col min="10223" max="10225" width="3.85546875" style="227" customWidth="1"/>
    <col min="10226" max="10226" width="4" style="227" customWidth="1"/>
    <col min="10227" max="10227" width="4.140625" style="227" customWidth="1"/>
    <col min="10228" max="10230" width="3.85546875" style="227" customWidth="1"/>
    <col min="10231" max="10232" width="4.140625" style="227" customWidth="1"/>
    <col min="10233" max="10236" width="3.85546875" style="227" customWidth="1"/>
    <col min="10237" max="10237" width="4.28515625" style="227" customWidth="1"/>
    <col min="10238" max="10238" width="4.140625" style="227" customWidth="1"/>
    <col min="10239" max="10240" width="3.85546875" style="227" customWidth="1"/>
    <col min="10241" max="10241" width="2.5703125" style="227" customWidth="1"/>
    <col min="10242" max="10242" width="1" style="227" customWidth="1"/>
    <col min="10243" max="10246" width="0" style="227" hidden="1" customWidth="1"/>
    <col min="10247" max="10263" width="5.28515625" style="227" customWidth="1"/>
    <col min="10264" max="10474" width="9.140625" style="227"/>
    <col min="10475" max="10475" width="1" style="227" customWidth="1"/>
    <col min="10476" max="10476" width="2.42578125" style="227" customWidth="1"/>
    <col min="10477" max="10477" width="2" style="227" customWidth="1"/>
    <col min="10478" max="10478" width="24.42578125" style="227" customWidth="1"/>
    <col min="10479" max="10481" width="3.85546875" style="227" customWidth="1"/>
    <col min="10482" max="10482" width="4" style="227" customWidth="1"/>
    <col min="10483" max="10483" width="4.140625" style="227" customWidth="1"/>
    <col min="10484" max="10486" width="3.85546875" style="227" customWidth="1"/>
    <col min="10487" max="10488" width="4.140625" style="227" customWidth="1"/>
    <col min="10489" max="10492" width="3.85546875" style="227" customWidth="1"/>
    <col min="10493" max="10493" width="4.28515625" style="227" customWidth="1"/>
    <col min="10494" max="10494" width="4.140625" style="227" customWidth="1"/>
    <col min="10495" max="10496" width="3.85546875" style="227" customWidth="1"/>
    <col min="10497" max="10497" width="2.5703125" style="227" customWidth="1"/>
    <col min="10498" max="10498" width="1" style="227" customWidth="1"/>
    <col min="10499" max="10502" width="0" style="227" hidden="1" customWidth="1"/>
    <col min="10503" max="10519" width="5.28515625" style="227" customWidth="1"/>
    <col min="10520" max="10730" width="9.140625" style="227"/>
    <col min="10731" max="10731" width="1" style="227" customWidth="1"/>
    <col min="10732" max="10732" width="2.42578125" style="227" customWidth="1"/>
    <col min="10733" max="10733" width="2" style="227" customWidth="1"/>
    <col min="10734" max="10734" width="24.42578125" style="227" customWidth="1"/>
    <col min="10735" max="10737" width="3.85546875" style="227" customWidth="1"/>
    <col min="10738" max="10738" width="4" style="227" customWidth="1"/>
    <col min="10739" max="10739" width="4.140625" style="227" customWidth="1"/>
    <col min="10740" max="10742" width="3.85546875" style="227" customWidth="1"/>
    <col min="10743" max="10744" width="4.140625" style="227" customWidth="1"/>
    <col min="10745" max="10748" width="3.85546875" style="227" customWidth="1"/>
    <col min="10749" max="10749" width="4.28515625" style="227" customWidth="1"/>
    <col min="10750" max="10750" width="4.140625" style="227" customWidth="1"/>
    <col min="10751" max="10752" width="3.85546875" style="227" customWidth="1"/>
    <col min="10753" max="10753" width="2.5703125" style="227" customWidth="1"/>
    <col min="10754" max="10754" width="1" style="227" customWidth="1"/>
    <col min="10755" max="10758" width="0" style="227" hidden="1" customWidth="1"/>
    <col min="10759" max="10775" width="5.28515625" style="227" customWidth="1"/>
    <col min="10776" max="10986" width="9.140625" style="227"/>
    <col min="10987" max="10987" width="1" style="227" customWidth="1"/>
    <col min="10988" max="10988" width="2.42578125" style="227" customWidth="1"/>
    <col min="10989" max="10989" width="2" style="227" customWidth="1"/>
    <col min="10990" max="10990" width="24.42578125" style="227" customWidth="1"/>
    <col min="10991" max="10993" width="3.85546875" style="227" customWidth="1"/>
    <col min="10994" max="10994" width="4" style="227" customWidth="1"/>
    <col min="10995" max="10995" width="4.140625" style="227" customWidth="1"/>
    <col min="10996" max="10998" width="3.85546875" style="227" customWidth="1"/>
    <col min="10999" max="11000" width="4.140625" style="227" customWidth="1"/>
    <col min="11001" max="11004" width="3.85546875" style="227" customWidth="1"/>
    <col min="11005" max="11005" width="4.28515625" style="227" customWidth="1"/>
    <col min="11006" max="11006" width="4.140625" style="227" customWidth="1"/>
    <col min="11007" max="11008" width="3.85546875" style="227" customWidth="1"/>
    <col min="11009" max="11009" width="2.5703125" style="227" customWidth="1"/>
    <col min="11010" max="11010" width="1" style="227" customWidth="1"/>
    <col min="11011" max="11014" width="0" style="227" hidden="1" customWidth="1"/>
    <col min="11015" max="11031" width="5.28515625" style="227" customWidth="1"/>
    <col min="11032" max="11242" width="9.140625" style="227"/>
    <col min="11243" max="11243" width="1" style="227" customWidth="1"/>
    <col min="11244" max="11244" width="2.42578125" style="227" customWidth="1"/>
    <col min="11245" max="11245" width="2" style="227" customWidth="1"/>
    <col min="11246" max="11246" width="24.42578125" style="227" customWidth="1"/>
    <col min="11247" max="11249" width="3.85546875" style="227" customWidth="1"/>
    <col min="11250" max="11250" width="4" style="227" customWidth="1"/>
    <col min="11251" max="11251" width="4.140625" style="227" customWidth="1"/>
    <col min="11252" max="11254" width="3.85546875" style="227" customWidth="1"/>
    <col min="11255" max="11256" width="4.140625" style="227" customWidth="1"/>
    <col min="11257" max="11260" width="3.85546875" style="227" customWidth="1"/>
    <col min="11261" max="11261" width="4.28515625" style="227" customWidth="1"/>
    <col min="11262" max="11262" width="4.140625" style="227" customWidth="1"/>
    <col min="11263" max="11264" width="3.85546875" style="227" customWidth="1"/>
    <col min="11265" max="11265" width="2.5703125" style="227" customWidth="1"/>
    <col min="11266" max="11266" width="1" style="227" customWidth="1"/>
    <col min="11267" max="11270" width="0" style="227" hidden="1" customWidth="1"/>
    <col min="11271" max="11287" width="5.28515625" style="227" customWidth="1"/>
    <col min="11288" max="11498" width="9.140625" style="227"/>
    <col min="11499" max="11499" width="1" style="227" customWidth="1"/>
    <col min="11500" max="11500" width="2.42578125" style="227" customWidth="1"/>
    <col min="11501" max="11501" width="2" style="227" customWidth="1"/>
    <col min="11502" max="11502" width="24.42578125" style="227" customWidth="1"/>
    <col min="11503" max="11505" width="3.85546875" style="227" customWidth="1"/>
    <col min="11506" max="11506" width="4" style="227" customWidth="1"/>
    <col min="11507" max="11507" width="4.140625" style="227" customWidth="1"/>
    <col min="11508" max="11510" width="3.85546875" style="227" customWidth="1"/>
    <col min="11511" max="11512" width="4.140625" style="227" customWidth="1"/>
    <col min="11513" max="11516" width="3.85546875" style="227" customWidth="1"/>
    <col min="11517" max="11517" width="4.28515625" style="227" customWidth="1"/>
    <col min="11518" max="11518" width="4.140625" style="227" customWidth="1"/>
    <col min="11519" max="11520" width="3.85546875" style="227" customWidth="1"/>
    <col min="11521" max="11521" width="2.5703125" style="227" customWidth="1"/>
    <col min="11522" max="11522" width="1" style="227" customWidth="1"/>
    <col min="11523" max="11526" width="0" style="227" hidden="1" customWidth="1"/>
    <col min="11527" max="11543" width="5.28515625" style="227" customWidth="1"/>
    <col min="11544" max="11754" width="9.140625" style="227"/>
    <col min="11755" max="11755" width="1" style="227" customWidth="1"/>
    <col min="11756" max="11756" width="2.42578125" style="227" customWidth="1"/>
    <col min="11757" max="11757" width="2" style="227" customWidth="1"/>
    <col min="11758" max="11758" width="24.42578125" style="227" customWidth="1"/>
    <col min="11759" max="11761" width="3.85546875" style="227" customWidth="1"/>
    <col min="11762" max="11762" width="4" style="227" customWidth="1"/>
    <col min="11763" max="11763" width="4.140625" style="227" customWidth="1"/>
    <col min="11764" max="11766" width="3.85546875" style="227" customWidth="1"/>
    <col min="11767" max="11768" width="4.140625" style="227" customWidth="1"/>
    <col min="11769" max="11772" width="3.85546875" style="227" customWidth="1"/>
    <col min="11773" max="11773" width="4.28515625" style="227" customWidth="1"/>
    <col min="11774" max="11774" width="4.140625" style="227" customWidth="1"/>
    <col min="11775" max="11776" width="3.85546875" style="227" customWidth="1"/>
    <col min="11777" max="11777" width="2.5703125" style="227" customWidth="1"/>
    <col min="11778" max="11778" width="1" style="227" customWidth="1"/>
    <col min="11779" max="11782" width="0" style="227" hidden="1" customWidth="1"/>
    <col min="11783" max="11799" width="5.28515625" style="227" customWidth="1"/>
    <col min="11800" max="12010" width="9.140625" style="227"/>
    <col min="12011" max="12011" width="1" style="227" customWidth="1"/>
    <col min="12012" max="12012" width="2.42578125" style="227" customWidth="1"/>
    <col min="12013" max="12013" width="2" style="227" customWidth="1"/>
    <col min="12014" max="12014" width="24.42578125" style="227" customWidth="1"/>
    <col min="12015" max="12017" width="3.85546875" style="227" customWidth="1"/>
    <col min="12018" max="12018" width="4" style="227" customWidth="1"/>
    <col min="12019" max="12019" width="4.140625" style="227" customWidth="1"/>
    <col min="12020" max="12022" width="3.85546875" style="227" customWidth="1"/>
    <col min="12023" max="12024" width="4.140625" style="227" customWidth="1"/>
    <col min="12025" max="12028" width="3.85546875" style="227" customWidth="1"/>
    <col min="12029" max="12029" width="4.28515625" style="227" customWidth="1"/>
    <col min="12030" max="12030" width="4.140625" style="227" customWidth="1"/>
    <col min="12031" max="12032" width="3.85546875" style="227" customWidth="1"/>
    <col min="12033" max="12033" width="2.5703125" style="227" customWidth="1"/>
    <col min="12034" max="12034" width="1" style="227" customWidth="1"/>
    <col min="12035" max="12038" width="0" style="227" hidden="1" customWidth="1"/>
    <col min="12039" max="12055" width="5.28515625" style="227" customWidth="1"/>
    <col min="12056" max="12266" width="9.140625" style="227"/>
    <col min="12267" max="12267" width="1" style="227" customWidth="1"/>
    <col min="12268" max="12268" width="2.42578125" style="227" customWidth="1"/>
    <col min="12269" max="12269" width="2" style="227" customWidth="1"/>
    <col min="12270" max="12270" width="24.42578125" style="227" customWidth="1"/>
    <col min="12271" max="12273" width="3.85546875" style="227" customWidth="1"/>
    <col min="12274" max="12274" width="4" style="227" customWidth="1"/>
    <col min="12275" max="12275" width="4.140625" style="227" customWidth="1"/>
    <col min="12276" max="12278" width="3.85546875" style="227" customWidth="1"/>
    <col min="12279" max="12280" width="4.140625" style="227" customWidth="1"/>
    <col min="12281" max="12284" width="3.85546875" style="227" customWidth="1"/>
    <col min="12285" max="12285" width="4.28515625" style="227" customWidth="1"/>
    <col min="12286" max="12286" width="4.140625" style="227" customWidth="1"/>
    <col min="12287" max="12288" width="3.85546875" style="227" customWidth="1"/>
    <col min="12289" max="12289" width="2.5703125" style="227" customWidth="1"/>
    <col min="12290" max="12290" width="1" style="227" customWidth="1"/>
    <col min="12291" max="12294" width="0" style="227" hidden="1" customWidth="1"/>
    <col min="12295" max="12311" width="5.28515625" style="227" customWidth="1"/>
    <col min="12312" max="12522" width="9.140625" style="227"/>
    <col min="12523" max="12523" width="1" style="227" customWidth="1"/>
    <col min="12524" max="12524" width="2.42578125" style="227" customWidth="1"/>
    <col min="12525" max="12525" width="2" style="227" customWidth="1"/>
    <col min="12526" max="12526" width="24.42578125" style="227" customWidth="1"/>
    <col min="12527" max="12529" width="3.85546875" style="227" customWidth="1"/>
    <col min="12530" max="12530" width="4" style="227" customWidth="1"/>
    <col min="12531" max="12531" width="4.140625" style="227" customWidth="1"/>
    <col min="12532" max="12534" width="3.85546875" style="227" customWidth="1"/>
    <col min="12535" max="12536" width="4.140625" style="227" customWidth="1"/>
    <col min="12537" max="12540" width="3.85546875" style="227" customWidth="1"/>
    <col min="12541" max="12541" width="4.28515625" style="227" customWidth="1"/>
    <col min="12542" max="12542" width="4.140625" style="227" customWidth="1"/>
    <col min="12543" max="12544" width="3.85546875" style="227" customWidth="1"/>
    <col min="12545" max="12545" width="2.5703125" style="227" customWidth="1"/>
    <col min="12546" max="12546" width="1" style="227" customWidth="1"/>
    <col min="12547" max="12550" width="0" style="227" hidden="1" customWidth="1"/>
    <col min="12551" max="12567" width="5.28515625" style="227" customWidth="1"/>
    <col min="12568" max="12778" width="9.140625" style="227"/>
    <col min="12779" max="12779" width="1" style="227" customWidth="1"/>
    <col min="12780" max="12780" width="2.42578125" style="227" customWidth="1"/>
    <col min="12781" max="12781" width="2" style="227" customWidth="1"/>
    <col min="12782" max="12782" width="24.42578125" style="227" customWidth="1"/>
    <col min="12783" max="12785" width="3.85546875" style="227" customWidth="1"/>
    <col min="12786" max="12786" width="4" style="227" customWidth="1"/>
    <col min="12787" max="12787" width="4.140625" style="227" customWidth="1"/>
    <col min="12788" max="12790" width="3.85546875" style="227" customWidth="1"/>
    <col min="12791" max="12792" width="4.140625" style="227" customWidth="1"/>
    <col min="12793" max="12796" width="3.85546875" style="227" customWidth="1"/>
    <col min="12797" max="12797" width="4.28515625" style="227" customWidth="1"/>
    <col min="12798" max="12798" width="4.140625" style="227" customWidth="1"/>
    <col min="12799" max="12800" width="3.85546875" style="227" customWidth="1"/>
    <col min="12801" max="12801" width="2.5703125" style="227" customWidth="1"/>
    <col min="12802" max="12802" width="1" style="227" customWidth="1"/>
    <col min="12803" max="12806" width="0" style="227" hidden="1" customWidth="1"/>
    <col min="12807" max="12823" width="5.28515625" style="227" customWidth="1"/>
    <col min="12824" max="13034" width="9.140625" style="227"/>
    <col min="13035" max="13035" width="1" style="227" customWidth="1"/>
    <col min="13036" max="13036" width="2.42578125" style="227" customWidth="1"/>
    <col min="13037" max="13037" width="2" style="227" customWidth="1"/>
    <col min="13038" max="13038" width="24.42578125" style="227" customWidth="1"/>
    <col min="13039" max="13041" width="3.85546875" style="227" customWidth="1"/>
    <col min="13042" max="13042" width="4" style="227" customWidth="1"/>
    <col min="13043" max="13043" width="4.140625" style="227" customWidth="1"/>
    <col min="13044" max="13046" width="3.85546875" style="227" customWidth="1"/>
    <col min="13047" max="13048" width="4.140625" style="227" customWidth="1"/>
    <col min="13049" max="13052" width="3.85546875" style="227" customWidth="1"/>
    <col min="13053" max="13053" width="4.28515625" style="227" customWidth="1"/>
    <col min="13054" max="13054" width="4.140625" style="227" customWidth="1"/>
    <col min="13055" max="13056" width="3.85546875" style="227" customWidth="1"/>
    <col min="13057" max="13057" width="2.5703125" style="227" customWidth="1"/>
    <col min="13058" max="13058" width="1" style="227" customWidth="1"/>
    <col min="13059" max="13062" width="0" style="227" hidden="1" customWidth="1"/>
    <col min="13063" max="13079" width="5.28515625" style="227" customWidth="1"/>
    <col min="13080" max="13290" width="9.140625" style="227"/>
    <col min="13291" max="13291" width="1" style="227" customWidth="1"/>
    <col min="13292" max="13292" width="2.42578125" style="227" customWidth="1"/>
    <col min="13293" max="13293" width="2" style="227" customWidth="1"/>
    <col min="13294" max="13294" width="24.42578125" style="227" customWidth="1"/>
    <col min="13295" max="13297" width="3.85546875" style="227" customWidth="1"/>
    <col min="13298" max="13298" width="4" style="227" customWidth="1"/>
    <col min="13299" max="13299" width="4.140625" style="227" customWidth="1"/>
    <col min="13300" max="13302" width="3.85546875" style="227" customWidth="1"/>
    <col min="13303" max="13304" width="4.140625" style="227" customWidth="1"/>
    <col min="13305" max="13308" width="3.85546875" style="227" customWidth="1"/>
    <col min="13309" max="13309" width="4.28515625" style="227" customWidth="1"/>
    <col min="13310" max="13310" width="4.140625" style="227" customWidth="1"/>
    <col min="13311" max="13312" width="3.85546875" style="227" customWidth="1"/>
    <col min="13313" max="13313" width="2.5703125" style="227" customWidth="1"/>
    <col min="13314" max="13314" width="1" style="227" customWidth="1"/>
    <col min="13315" max="13318" width="0" style="227" hidden="1" customWidth="1"/>
    <col min="13319" max="13335" width="5.28515625" style="227" customWidth="1"/>
    <col min="13336" max="13546" width="9.140625" style="227"/>
    <col min="13547" max="13547" width="1" style="227" customWidth="1"/>
    <col min="13548" max="13548" width="2.42578125" style="227" customWidth="1"/>
    <col min="13549" max="13549" width="2" style="227" customWidth="1"/>
    <col min="13550" max="13550" width="24.42578125" style="227" customWidth="1"/>
    <col min="13551" max="13553" width="3.85546875" style="227" customWidth="1"/>
    <col min="13554" max="13554" width="4" style="227" customWidth="1"/>
    <col min="13555" max="13555" width="4.140625" style="227" customWidth="1"/>
    <col min="13556" max="13558" width="3.85546875" style="227" customWidth="1"/>
    <col min="13559" max="13560" width="4.140625" style="227" customWidth="1"/>
    <col min="13561" max="13564" width="3.85546875" style="227" customWidth="1"/>
    <col min="13565" max="13565" width="4.28515625" style="227" customWidth="1"/>
    <col min="13566" max="13566" width="4.140625" style="227" customWidth="1"/>
    <col min="13567" max="13568" width="3.85546875" style="227" customWidth="1"/>
    <col min="13569" max="13569" width="2.5703125" style="227" customWidth="1"/>
    <col min="13570" max="13570" width="1" style="227" customWidth="1"/>
    <col min="13571" max="13574" width="0" style="227" hidden="1" customWidth="1"/>
    <col min="13575" max="13591" width="5.28515625" style="227" customWidth="1"/>
    <col min="13592" max="13802" width="9.140625" style="227"/>
    <col min="13803" max="13803" width="1" style="227" customWidth="1"/>
    <col min="13804" max="13804" width="2.42578125" style="227" customWidth="1"/>
    <col min="13805" max="13805" width="2" style="227" customWidth="1"/>
    <col min="13806" max="13806" width="24.42578125" style="227" customWidth="1"/>
    <col min="13807" max="13809" width="3.85546875" style="227" customWidth="1"/>
    <col min="13810" max="13810" width="4" style="227" customWidth="1"/>
    <col min="13811" max="13811" width="4.140625" style="227" customWidth="1"/>
    <col min="13812" max="13814" width="3.85546875" style="227" customWidth="1"/>
    <col min="13815" max="13816" width="4.140625" style="227" customWidth="1"/>
    <col min="13817" max="13820" width="3.85546875" style="227" customWidth="1"/>
    <col min="13821" max="13821" width="4.28515625" style="227" customWidth="1"/>
    <col min="13822" max="13822" width="4.140625" style="227" customWidth="1"/>
    <col min="13823" max="13824" width="3.85546875" style="227" customWidth="1"/>
    <col min="13825" max="13825" width="2.5703125" style="227" customWidth="1"/>
    <col min="13826" max="13826" width="1" style="227" customWidth="1"/>
    <col min="13827" max="13830" width="0" style="227" hidden="1" customWidth="1"/>
    <col min="13831" max="13847" width="5.28515625" style="227" customWidth="1"/>
    <col min="13848" max="14058" width="9.140625" style="227"/>
    <col min="14059" max="14059" width="1" style="227" customWidth="1"/>
    <col min="14060" max="14060" width="2.42578125" style="227" customWidth="1"/>
    <col min="14061" max="14061" width="2" style="227" customWidth="1"/>
    <col min="14062" max="14062" width="24.42578125" style="227" customWidth="1"/>
    <col min="14063" max="14065" width="3.85546875" style="227" customWidth="1"/>
    <col min="14066" max="14066" width="4" style="227" customWidth="1"/>
    <col min="14067" max="14067" width="4.140625" style="227" customWidth="1"/>
    <col min="14068" max="14070" width="3.85546875" style="227" customWidth="1"/>
    <col min="14071" max="14072" width="4.140625" style="227" customWidth="1"/>
    <col min="14073" max="14076" width="3.85546875" style="227" customWidth="1"/>
    <col min="14077" max="14077" width="4.28515625" style="227" customWidth="1"/>
    <col min="14078" max="14078" width="4.140625" style="227" customWidth="1"/>
    <col min="14079" max="14080" width="3.85546875" style="227" customWidth="1"/>
    <col min="14081" max="14081" width="2.5703125" style="227" customWidth="1"/>
    <col min="14082" max="14082" width="1" style="227" customWidth="1"/>
    <col min="14083" max="14086" width="0" style="227" hidden="1" customWidth="1"/>
    <col min="14087" max="14103" width="5.28515625" style="227" customWidth="1"/>
    <col min="14104" max="14314" width="9.140625" style="227"/>
    <col min="14315" max="14315" width="1" style="227" customWidth="1"/>
    <col min="14316" max="14316" width="2.42578125" style="227" customWidth="1"/>
    <col min="14317" max="14317" width="2" style="227" customWidth="1"/>
    <col min="14318" max="14318" width="24.42578125" style="227" customWidth="1"/>
    <col min="14319" max="14321" width="3.85546875" style="227" customWidth="1"/>
    <col min="14322" max="14322" width="4" style="227" customWidth="1"/>
    <col min="14323" max="14323" width="4.140625" style="227" customWidth="1"/>
    <col min="14324" max="14326" width="3.85546875" style="227" customWidth="1"/>
    <col min="14327" max="14328" width="4.140625" style="227" customWidth="1"/>
    <col min="14329" max="14332" width="3.85546875" style="227" customWidth="1"/>
    <col min="14333" max="14333" width="4.28515625" style="227" customWidth="1"/>
    <col min="14334" max="14334" width="4.140625" style="227" customWidth="1"/>
    <col min="14335" max="14336" width="3.85546875" style="227" customWidth="1"/>
    <col min="14337" max="14337" width="2.5703125" style="227" customWidth="1"/>
    <col min="14338" max="14338" width="1" style="227" customWidth="1"/>
    <col min="14339" max="14342" width="0" style="227" hidden="1" customWidth="1"/>
    <col min="14343" max="14359" width="5.28515625" style="227" customWidth="1"/>
    <col min="14360" max="14570" width="9.140625" style="227"/>
    <col min="14571" max="14571" width="1" style="227" customWidth="1"/>
    <col min="14572" max="14572" width="2.42578125" style="227" customWidth="1"/>
    <col min="14573" max="14573" width="2" style="227" customWidth="1"/>
    <col min="14574" max="14574" width="24.42578125" style="227" customWidth="1"/>
    <col min="14575" max="14577" width="3.85546875" style="227" customWidth="1"/>
    <col min="14578" max="14578" width="4" style="227" customWidth="1"/>
    <col min="14579" max="14579" width="4.140625" style="227" customWidth="1"/>
    <col min="14580" max="14582" width="3.85546875" style="227" customWidth="1"/>
    <col min="14583" max="14584" width="4.140625" style="227" customWidth="1"/>
    <col min="14585" max="14588" width="3.85546875" style="227" customWidth="1"/>
    <col min="14589" max="14589" width="4.28515625" style="227" customWidth="1"/>
    <col min="14590" max="14590" width="4.140625" style="227" customWidth="1"/>
    <col min="14591" max="14592" width="3.85546875" style="227" customWidth="1"/>
    <col min="14593" max="14593" width="2.5703125" style="227" customWidth="1"/>
    <col min="14594" max="14594" width="1" style="227" customWidth="1"/>
    <col min="14595" max="14598" width="0" style="227" hidden="1" customWidth="1"/>
    <col min="14599" max="14615" width="5.28515625" style="227" customWidth="1"/>
    <col min="14616" max="14826" width="9.140625" style="227"/>
    <col min="14827" max="14827" width="1" style="227" customWidth="1"/>
    <col min="14828" max="14828" width="2.42578125" style="227" customWidth="1"/>
    <col min="14829" max="14829" width="2" style="227" customWidth="1"/>
    <col min="14830" max="14830" width="24.42578125" style="227" customWidth="1"/>
    <col min="14831" max="14833" width="3.85546875" style="227" customWidth="1"/>
    <col min="14834" max="14834" width="4" style="227" customWidth="1"/>
    <col min="14835" max="14835" width="4.140625" style="227" customWidth="1"/>
    <col min="14836" max="14838" width="3.85546875" style="227" customWidth="1"/>
    <col min="14839" max="14840" width="4.140625" style="227" customWidth="1"/>
    <col min="14841" max="14844" width="3.85546875" style="227" customWidth="1"/>
    <col min="14845" max="14845" width="4.28515625" style="227" customWidth="1"/>
    <col min="14846" max="14846" width="4.140625" style="227" customWidth="1"/>
    <col min="14847" max="14848" width="3.85546875" style="227" customWidth="1"/>
    <col min="14849" max="14849" width="2.5703125" style="227" customWidth="1"/>
    <col min="14850" max="14850" width="1" style="227" customWidth="1"/>
    <col min="14851" max="14854" width="0" style="227" hidden="1" customWidth="1"/>
    <col min="14855" max="14871" width="5.28515625" style="227" customWidth="1"/>
    <col min="14872" max="15082" width="9.140625" style="227"/>
    <col min="15083" max="15083" width="1" style="227" customWidth="1"/>
    <col min="15084" max="15084" width="2.42578125" style="227" customWidth="1"/>
    <col min="15085" max="15085" width="2" style="227" customWidth="1"/>
    <col min="15086" max="15086" width="24.42578125" style="227" customWidth="1"/>
    <col min="15087" max="15089" width="3.85546875" style="227" customWidth="1"/>
    <col min="15090" max="15090" width="4" style="227" customWidth="1"/>
    <col min="15091" max="15091" width="4.140625" style="227" customWidth="1"/>
    <col min="15092" max="15094" width="3.85546875" style="227" customWidth="1"/>
    <col min="15095" max="15096" width="4.140625" style="227" customWidth="1"/>
    <col min="15097" max="15100" width="3.85546875" style="227" customWidth="1"/>
    <col min="15101" max="15101" width="4.28515625" style="227" customWidth="1"/>
    <col min="15102" max="15102" width="4.140625" style="227" customWidth="1"/>
    <col min="15103" max="15104" width="3.85546875" style="227" customWidth="1"/>
    <col min="15105" max="15105" width="2.5703125" style="227" customWidth="1"/>
    <col min="15106" max="15106" width="1" style="227" customWidth="1"/>
    <col min="15107" max="15110" width="0" style="227" hidden="1" customWidth="1"/>
    <col min="15111" max="15127" width="5.28515625" style="227" customWidth="1"/>
    <col min="15128" max="15338" width="9.140625" style="227"/>
    <col min="15339" max="15339" width="1" style="227" customWidth="1"/>
    <col min="15340" max="15340" width="2.42578125" style="227" customWidth="1"/>
    <col min="15341" max="15341" width="2" style="227" customWidth="1"/>
    <col min="15342" max="15342" width="24.42578125" style="227" customWidth="1"/>
    <col min="15343" max="15345" width="3.85546875" style="227" customWidth="1"/>
    <col min="15346" max="15346" width="4" style="227" customWidth="1"/>
    <col min="15347" max="15347" width="4.140625" style="227" customWidth="1"/>
    <col min="15348" max="15350" width="3.85546875" style="227" customWidth="1"/>
    <col min="15351" max="15352" width="4.140625" style="227" customWidth="1"/>
    <col min="15353" max="15356" width="3.85546875" style="227" customWidth="1"/>
    <col min="15357" max="15357" width="4.28515625" style="227" customWidth="1"/>
    <col min="15358" max="15358" width="4.140625" style="227" customWidth="1"/>
    <col min="15359" max="15360" width="3.85546875" style="227" customWidth="1"/>
    <col min="15361" max="15361" width="2.5703125" style="227" customWidth="1"/>
    <col min="15362" max="15362" width="1" style="227" customWidth="1"/>
    <col min="15363" max="15366" width="0" style="227" hidden="1" customWidth="1"/>
    <col min="15367" max="15383" width="5.28515625" style="227" customWidth="1"/>
    <col min="15384" max="15594" width="9.140625" style="227"/>
    <col min="15595" max="15595" width="1" style="227" customWidth="1"/>
    <col min="15596" max="15596" width="2.42578125" style="227" customWidth="1"/>
    <col min="15597" max="15597" width="2" style="227" customWidth="1"/>
    <col min="15598" max="15598" width="24.42578125" style="227" customWidth="1"/>
    <col min="15599" max="15601" width="3.85546875" style="227" customWidth="1"/>
    <col min="15602" max="15602" width="4" style="227" customWidth="1"/>
    <col min="15603" max="15603" width="4.140625" style="227" customWidth="1"/>
    <col min="15604" max="15606" width="3.85546875" style="227" customWidth="1"/>
    <col min="15607" max="15608" width="4.140625" style="227" customWidth="1"/>
    <col min="15609" max="15612" width="3.85546875" style="227" customWidth="1"/>
    <col min="15613" max="15613" width="4.28515625" style="227" customWidth="1"/>
    <col min="15614" max="15614" width="4.140625" style="227" customWidth="1"/>
    <col min="15615" max="15616" width="3.85546875" style="227" customWidth="1"/>
    <col min="15617" max="15617" width="2.5703125" style="227" customWidth="1"/>
    <col min="15618" max="15618" width="1" style="227" customWidth="1"/>
    <col min="15619" max="15622" width="0" style="227" hidden="1" customWidth="1"/>
    <col min="15623" max="15639" width="5.28515625" style="227" customWidth="1"/>
    <col min="15640" max="15850" width="9.140625" style="227"/>
    <col min="15851" max="15851" width="1" style="227" customWidth="1"/>
    <col min="15852" max="15852" width="2.42578125" style="227" customWidth="1"/>
    <col min="15853" max="15853" width="2" style="227" customWidth="1"/>
    <col min="15854" max="15854" width="24.42578125" style="227" customWidth="1"/>
    <col min="15855" max="15857" width="3.85546875" style="227" customWidth="1"/>
    <col min="15858" max="15858" width="4" style="227" customWidth="1"/>
    <col min="15859" max="15859" width="4.140625" style="227" customWidth="1"/>
    <col min="15860" max="15862" width="3.85546875" style="227" customWidth="1"/>
    <col min="15863" max="15864" width="4.140625" style="227" customWidth="1"/>
    <col min="15865" max="15868" width="3.85546875" style="227" customWidth="1"/>
    <col min="15869" max="15869" width="4.28515625" style="227" customWidth="1"/>
    <col min="15870" max="15870" width="4.140625" style="227" customWidth="1"/>
    <col min="15871" max="15872" width="3.85546875" style="227" customWidth="1"/>
    <col min="15873" max="15873" width="2.5703125" style="227" customWidth="1"/>
    <col min="15874" max="15874" width="1" style="227" customWidth="1"/>
    <col min="15875" max="15878" width="0" style="227" hidden="1" customWidth="1"/>
    <col min="15879" max="15895" width="5.28515625" style="227" customWidth="1"/>
    <col min="15896" max="16106" width="9.140625" style="227"/>
    <col min="16107" max="16107" width="1" style="227" customWidth="1"/>
    <col min="16108" max="16108" width="2.42578125" style="227" customWidth="1"/>
    <col min="16109" max="16109" width="2" style="227" customWidth="1"/>
    <col min="16110" max="16110" width="24.42578125" style="227" customWidth="1"/>
    <col min="16111" max="16113" width="3.85546875" style="227" customWidth="1"/>
    <col min="16114" max="16114" width="4" style="227" customWidth="1"/>
    <col min="16115" max="16115" width="4.140625" style="227" customWidth="1"/>
    <col min="16116" max="16118" width="3.85546875" style="227" customWidth="1"/>
    <col min="16119" max="16120" width="4.140625" style="227" customWidth="1"/>
    <col min="16121" max="16124" width="3.85546875" style="227" customWidth="1"/>
    <col min="16125" max="16125" width="4.28515625" style="227" customWidth="1"/>
    <col min="16126" max="16126" width="4.140625" style="227" customWidth="1"/>
    <col min="16127" max="16128" width="3.85546875" style="227" customWidth="1"/>
    <col min="16129" max="16129" width="2.5703125" style="227" customWidth="1"/>
    <col min="16130" max="16130" width="1" style="227" customWidth="1"/>
    <col min="16131" max="16134" width="0" style="227" hidden="1" customWidth="1"/>
    <col min="16135" max="16151" width="5.28515625" style="227" customWidth="1"/>
    <col min="16152" max="16384" width="9.140625" style="227"/>
  </cols>
  <sheetData>
    <row r="1" spans="1:28" ht="13.5" customHeight="1">
      <c r="A1" s="226"/>
      <c r="B1" s="1549" t="s">
        <v>489</v>
      </c>
      <c r="C1" s="1549"/>
      <c r="D1" s="1549"/>
      <c r="E1" s="1549"/>
      <c r="F1" s="1287"/>
      <c r="G1" s="306"/>
      <c r="H1" s="306"/>
      <c r="I1" s="306"/>
      <c r="J1" s="306"/>
      <c r="K1" s="306"/>
      <c r="L1" s="306"/>
      <c r="M1" s="306"/>
      <c r="N1" s="306"/>
      <c r="O1" s="306"/>
      <c r="P1" s="306"/>
      <c r="Q1" s="306"/>
      <c r="R1" s="306"/>
      <c r="S1" s="306"/>
      <c r="T1" s="306"/>
      <c r="U1" s="306"/>
      <c r="V1" s="306"/>
      <c r="W1" s="1202"/>
    </row>
    <row r="2" spans="1:28" ht="6" customHeight="1">
      <c r="A2" s="226"/>
      <c r="B2" s="224"/>
      <c r="C2" s="224"/>
      <c r="D2" s="224"/>
      <c r="E2" s="224"/>
      <c r="F2" s="224"/>
      <c r="G2" s="224"/>
      <c r="H2" s="224"/>
      <c r="I2" s="224"/>
      <c r="J2" s="224"/>
      <c r="K2" s="224"/>
      <c r="L2" s="224"/>
      <c r="M2" s="224"/>
      <c r="N2" s="224"/>
      <c r="O2" s="224"/>
      <c r="P2" s="224"/>
      <c r="Q2" s="224"/>
      <c r="R2" s="224"/>
      <c r="S2" s="224"/>
      <c r="T2" s="224"/>
      <c r="U2" s="224"/>
      <c r="V2" s="307"/>
      <c r="W2" s="1202"/>
    </row>
    <row r="3" spans="1:28" ht="10.5" customHeight="1" thickBot="1">
      <c r="A3" s="226"/>
      <c r="B3" s="228"/>
      <c r="C3" s="228"/>
      <c r="D3" s="228"/>
      <c r="E3" s="228"/>
      <c r="F3" s="228"/>
      <c r="G3" s="228"/>
      <c r="H3" s="228"/>
      <c r="I3" s="228"/>
      <c r="J3" s="228"/>
      <c r="K3" s="228"/>
      <c r="L3" s="228"/>
      <c r="M3" s="228"/>
      <c r="N3" s="228"/>
      <c r="O3" s="228"/>
      <c r="P3" s="228"/>
      <c r="Q3" s="228"/>
      <c r="R3" s="228"/>
      <c r="S3" s="228"/>
      <c r="T3" s="228"/>
      <c r="U3" s="1203" t="s">
        <v>72</v>
      </c>
      <c r="V3" s="308"/>
      <c r="W3" s="1202"/>
    </row>
    <row r="4" spans="1:28" s="1207" customFormat="1" ht="13.5" customHeight="1" thickBot="1">
      <c r="A4" s="1204"/>
      <c r="B4" s="1205"/>
      <c r="C4" s="929" t="s">
        <v>560</v>
      </c>
      <c r="D4" s="930"/>
      <c r="E4" s="930"/>
      <c r="F4" s="930"/>
      <c r="G4" s="930"/>
      <c r="H4" s="930"/>
      <c r="I4" s="930"/>
      <c r="J4" s="930"/>
      <c r="K4" s="930"/>
      <c r="L4" s="930"/>
      <c r="M4" s="930"/>
      <c r="N4" s="930"/>
      <c r="O4" s="930"/>
      <c r="P4" s="930"/>
      <c r="Q4" s="930"/>
      <c r="R4" s="930"/>
      <c r="S4" s="930"/>
      <c r="T4" s="930"/>
      <c r="U4" s="486"/>
      <c r="V4" s="308"/>
      <c r="W4" s="1206"/>
      <c r="X4" s="227"/>
      <c r="Y4" s="227"/>
    </row>
    <row r="5" spans="1:28" s="1211" customFormat="1" ht="3" customHeight="1">
      <c r="A5" s="1208"/>
      <c r="B5" s="270"/>
      <c r="C5" s="1209"/>
      <c r="D5" s="1209"/>
      <c r="E5" s="1209"/>
      <c r="F5" s="1209"/>
      <c r="G5" s="1209"/>
      <c r="H5" s="1209"/>
      <c r="I5" s="1209"/>
      <c r="J5" s="1209"/>
      <c r="K5" s="1209"/>
      <c r="L5" s="1209"/>
      <c r="M5" s="1209"/>
      <c r="N5" s="1209"/>
      <c r="O5" s="1209"/>
      <c r="P5" s="1209"/>
      <c r="Q5" s="1209"/>
      <c r="R5" s="1209"/>
      <c r="S5" s="1209"/>
      <c r="T5" s="1209"/>
      <c r="U5" s="1209"/>
      <c r="V5" s="308"/>
      <c r="W5" s="1210"/>
      <c r="X5" s="227"/>
      <c r="Y5" s="227"/>
    </row>
    <row r="6" spans="1:28" s="1211" customFormat="1" ht="15" customHeight="1">
      <c r="A6" s="1208"/>
      <c r="B6" s="270"/>
      <c r="C6" s="1212"/>
      <c r="D6" s="1212"/>
      <c r="E6" s="1213">
        <v>2004</v>
      </c>
      <c r="F6" s="1214"/>
      <c r="G6" s="1213">
        <v>2005</v>
      </c>
      <c r="H6" s="1214"/>
      <c r="I6" s="1213">
        <v>2006</v>
      </c>
      <c r="J6" s="1214"/>
      <c r="K6" s="1213">
        <v>2007</v>
      </c>
      <c r="L6" s="1214"/>
      <c r="M6" s="1213">
        <v>2008</v>
      </c>
      <c r="N6" s="1214"/>
      <c r="O6" s="1213">
        <v>2009</v>
      </c>
      <c r="P6" s="1214"/>
      <c r="Q6" s="1213">
        <v>2010</v>
      </c>
      <c r="R6" s="1214"/>
      <c r="S6" s="1213">
        <v>2011</v>
      </c>
      <c r="T6" s="1214"/>
      <c r="U6" s="1213">
        <v>2012</v>
      </c>
      <c r="V6" s="308"/>
      <c r="W6" s="1210"/>
      <c r="X6" s="227"/>
      <c r="Y6" s="227"/>
    </row>
    <row r="7" spans="1:28" s="1211" customFormat="1" ht="3" customHeight="1">
      <c r="A7" s="1208"/>
      <c r="B7" s="270"/>
      <c r="C7" s="1212"/>
      <c r="D7" s="1212"/>
      <c r="E7" s="1215"/>
      <c r="F7" s="1216"/>
      <c r="G7" s="1215"/>
      <c r="H7" s="1216"/>
      <c r="I7" s="1215"/>
      <c r="J7" s="1216"/>
      <c r="K7" s="1217"/>
      <c r="L7" s="1216"/>
      <c r="M7" s="1217"/>
      <c r="N7" s="1216"/>
      <c r="O7" s="1218"/>
      <c r="P7" s="1216"/>
      <c r="Q7" s="1219"/>
      <c r="R7" s="1218"/>
      <c r="S7" s="1219"/>
      <c r="T7" s="1219"/>
      <c r="U7" s="1219"/>
      <c r="V7" s="308"/>
      <c r="W7" s="1210"/>
      <c r="X7" s="227"/>
      <c r="Y7" s="227"/>
    </row>
    <row r="8" spans="1:28" s="1228" customFormat="1" ht="12.75" customHeight="1">
      <c r="A8" s="1220"/>
      <c r="B8" s="1221"/>
      <c r="C8" s="1222" t="s">
        <v>561</v>
      </c>
      <c r="D8" s="1223"/>
      <c r="E8" s="1224">
        <v>300850</v>
      </c>
      <c r="F8" s="1224"/>
      <c r="G8" s="1224">
        <v>328230</v>
      </c>
      <c r="H8" s="1224"/>
      <c r="I8" s="1224">
        <v>330967</v>
      </c>
      <c r="J8" s="1224"/>
      <c r="K8" s="1224">
        <v>341720</v>
      </c>
      <c r="L8" s="1224"/>
      <c r="M8" s="1224">
        <v>343663</v>
      </c>
      <c r="N8" s="1224"/>
      <c r="O8" s="1224">
        <v>336378</v>
      </c>
      <c r="P8" s="1224"/>
      <c r="Q8" s="1224">
        <v>283311</v>
      </c>
      <c r="R8" s="1224"/>
      <c r="S8" s="1224">
        <v>281015</v>
      </c>
      <c r="T8" s="1224"/>
      <c r="U8" s="1224">
        <v>268026</v>
      </c>
      <c r="V8" s="1225"/>
      <c r="W8" s="1226"/>
      <c r="X8" s="1227"/>
      <c r="Y8" s="1227"/>
    </row>
    <row r="9" spans="1:28" s="1228" customFormat="1" ht="12.75" customHeight="1">
      <c r="A9" s="1220"/>
      <c r="B9" s="1221"/>
      <c r="C9" s="1222" t="s">
        <v>562</v>
      </c>
      <c r="D9" s="1223"/>
      <c r="E9" s="1224">
        <v>347798</v>
      </c>
      <c r="F9" s="1224"/>
      <c r="G9" s="1224">
        <v>378756</v>
      </c>
      <c r="H9" s="1224"/>
      <c r="I9" s="1224">
        <v>384854</v>
      </c>
      <c r="J9" s="1224"/>
      <c r="K9" s="1224">
        <v>397332</v>
      </c>
      <c r="L9" s="1224"/>
      <c r="M9" s="1224">
        <v>400210</v>
      </c>
      <c r="N9" s="1224"/>
      <c r="O9" s="1224">
        <v>390129</v>
      </c>
      <c r="P9" s="1224"/>
      <c r="Q9" s="1224">
        <v>337570</v>
      </c>
      <c r="R9" s="1224"/>
      <c r="S9" s="1224">
        <v>334499</v>
      </c>
      <c r="T9" s="1224"/>
      <c r="U9" s="1224">
        <v>319177</v>
      </c>
      <c r="V9" s="1229"/>
      <c r="W9" s="1226"/>
      <c r="X9" s="1227"/>
      <c r="Y9" s="1227"/>
    </row>
    <row r="10" spans="1:28" s="1228" customFormat="1" ht="12.75" customHeight="1">
      <c r="A10" s="1220"/>
      <c r="B10" s="1221"/>
      <c r="C10" s="1222" t="s">
        <v>563</v>
      </c>
      <c r="D10" s="1223"/>
      <c r="E10" s="1224">
        <v>2791443</v>
      </c>
      <c r="F10" s="1224"/>
      <c r="G10" s="1224">
        <v>2960216</v>
      </c>
      <c r="H10" s="1224"/>
      <c r="I10" s="1224">
        <v>2990993</v>
      </c>
      <c r="J10" s="1224"/>
      <c r="K10" s="1224">
        <v>3094177</v>
      </c>
      <c r="L10" s="1224"/>
      <c r="M10" s="1224">
        <v>3138017</v>
      </c>
      <c r="N10" s="1224"/>
      <c r="O10" s="1224">
        <v>2998781</v>
      </c>
      <c r="P10" s="1224"/>
      <c r="Q10" s="1224">
        <v>2779077</v>
      </c>
      <c r="R10" s="1224"/>
      <c r="S10" s="1224">
        <v>2735237</v>
      </c>
      <c r="T10" s="1224"/>
      <c r="U10" s="1224">
        <v>2559732</v>
      </c>
      <c r="V10" s="1229"/>
      <c r="W10" s="1226"/>
      <c r="X10" s="1227"/>
      <c r="Y10" s="1227"/>
    </row>
    <row r="11" spans="1:28" s="1228" customFormat="1" ht="12.75" customHeight="1">
      <c r="A11" s="1220"/>
      <c r="B11" s="1221"/>
      <c r="C11" s="1222" t="s">
        <v>564</v>
      </c>
      <c r="D11" s="1223"/>
      <c r="E11" s="1224">
        <v>2573719</v>
      </c>
      <c r="F11" s="1224"/>
      <c r="G11" s="1224">
        <v>2738739</v>
      </c>
      <c r="H11" s="1224"/>
      <c r="I11" s="1224">
        <v>2765576</v>
      </c>
      <c r="J11" s="1224"/>
      <c r="K11" s="1224">
        <v>2848902</v>
      </c>
      <c r="L11" s="1224"/>
      <c r="M11" s="1224">
        <v>2894365</v>
      </c>
      <c r="N11" s="1224"/>
      <c r="O11" s="1224">
        <v>2759400</v>
      </c>
      <c r="P11" s="1224"/>
      <c r="Q11" s="1224">
        <v>2599509</v>
      </c>
      <c r="R11" s="1224"/>
      <c r="S11" s="1224">
        <v>2553741</v>
      </c>
      <c r="T11" s="1224"/>
      <c r="U11" s="1224">
        <v>2387386</v>
      </c>
      <c r="V11" s="1229"/>
      <c r="W11" s="1226"/>
      <c r="X11" s="1227"/>
      <c r="Y11" s="1227"/>
    </row>
    <row r="12" spans="1:28" s="1227" customFormat="1" ht="12.75" customHeight="1">
      <c r="A12" s="1230"/>
      <c r="B12" s="1231"/>
      <c r="C12" s="1232" t="s">
        <v>565</v>
      </c>
      <c r="D12" s="1233"/>
      <c r="E12" s="1234"/>
      <c r="F12" s="1234"/>
      <c r="G12" s="1234"/>
      <c r="H12" s="1234"/>
      <c r="I12" s="1234"/>
      <c r="J12" s="1234"/>
      <c r="K12" s="1234"/>
      <c r="L12" s="1234"/>
      <c r="M12" s="1234"/>
      <c r="N12" s="1234"/>
      <c r="O12" s="1234"/>
      <c r="P12" s="1234"/>
      <c r="Q12" s="1234"/>
      <c r="R12" s="1234"/>
      <c r="S12" s="1234"/>
      <c r="T12" s="1234"/>
      <c r="U12" s="1234"/>
      <c r="V12" s="1229"/>
      <c r="W12" s="1235"/>
    </row>
    <row r="13" spans="1:28" s="1227" customFormat="1" ht="11.25" customHeight="1">
      <c r="A13" s="1230"/>
      <c r="B13" s="1231"/>
      <c r="D13" s="1232" t="s">
        <v>566</v>
      </c>
      <c r="E13" s="1234">
        <v>741.41</v>
      </c>
      <c r="F13" s="1234"/>
      <c r="G13" s="1234">
        <v>767.35</v>
      </c>
      <c r="H13" s="1234"/>
      <c r="I13" s="1234">
        <v>789.21641020299899</v>
      </c>
      <c r="J13" s="1234"/>
      <c r="K13" s="1234">
        <v>808.47849558853909</v>
      </c>
      <c r="L13" s="1234"/>
      <c r="M13" s="1234">
        <v>846.1337237422581</v>
      </c>
      <c r="N13" s="1234"/>
      <c r="O13" s="1234">
        <v>870.33975224698497</v>
      </c>
      <c r="P13" s="1234"/>
      <c r="Q13" s="1234">
        <v>900.04</v>
      </c>
      <c r="R13" s="1234"/>
      <c r="S13" s="1234">
        <v>906.11</v>
      </c>
      <c r="T13" s="1234"/>
      <c r="U13" s="1234">
        <v>915.01</v>
      </c>
      <c r="V13" s="1229"/>
      <c r="W13" s="1235"/>
    </row>
    <row r="14" spans="1:28" s="1227" customFormat="1" ht="11.25" customHeight="1">
      <c r="A14" s="1230"/>
      <c r="B14" s="1231"/>
      <c r="C14" s="1236"/>
      <c r="D14" s="1232" t="s">
        <v>567</v>
      </c>
      <c r="E14" s="1234">
        <v>535.24</v>
      </c>
      <c r="F14" s="1234"/>
      <c r="G14" s="1234">
        <v>550</v>
      </c>
      <c r="H14" s="1234"/>
      <c r="I14" s="1234">
        <v>565</v>
      </c>
      <c r="J14" s="1234"/>
      <c r="K14" s="1234">
        <v>583.36</v>
      </c>
      <c r="L14" s="1234"/>
      <c r="M14" s="1234">
        <v>600</v>
      </c>
      <c r="N14" s="1234"/>
      <c r="O14" s="1234">
        <v>615.5</v>
      </c>
      <c r="P14" s="1234"/>
      <c r="Q14" s="1234">
        <v>634</v>
      </c>
      <c r="R14" s="1234"/>
      <c r="S14" s="1234">
        <v>641.92999999999995</v>
      </c>
      <c r="T14" s="1234"/>
      <c r="U14" s="1234">
        <v>641.92999999999995</v>
      </c>
      <c r="V14" s="1229"/>
      <c r="W14" s="1235"/>
    </row>
    <row r="15" spans="1:28" s="1228" customFormat="1" ht="12.75" customHeight="1">
      <c r="A15" s="1220"/>
      <c r="B15" s="1221"/>
      <c r="C15" s="1222" t="s">
        <v>568</v>
      </c>
      <c r="D15" s="1223"/>
      <c r="E15" s="1234"/>
      <c r="F15" s="1234"/>
      <c r="G15" s="1234"/>
      <c r="H15" s="1234"/>
      <c r="I15" s="1234"/>
      <c r="J15" s="1234"/>
      <c r="K15" s="1234"/>
      <c r="L15" s="1234"/>
      <c r="M15" s="1234"/>
      <c r="N15" s="1234"/>
      <c r="O15" s="1234"/>
      <c r="P15" s="1234"/>
      <c r="Q15" s="1234"/>
      <c r="R15" s="1234"/>
      <c r="S15" s="1234"/>
      <c r="T15" s="1234"/>
      <c r="U15" s="1234"/>
      <c r="V15" s="1229"/>
      <c r="W15" s="1226"/>
      <c r="X15" s="1227"/>
      <c r="Y15" s="1227"/>
      <c r="Z15" s="1227"/>
      <c r="AA15" s="1227"/>
      <c r="AB15" s="1227"/>
    </row>
    <row r="16" spans="1:28" s="1228" customFormat="1" ht="11.25" customHeight="1">
      <c r="A16" s="1220"/>
      <c r="B16" s="1221"/>
      <c r="D16" s="1222" t="s">
        <v>569</v>
      </c>
      <c r="E16" s="1234">
        <v>879.62</v>
      </c>
      <c r="F16" s="1234"/>
      <c r="G16" s="1234">
        <v>909.17</v>
      </c>
      <c r="H16" s="1234"/>
      <c r="I16" s="1234">
        <v>935.96967052376601</v>
      </c>
      <c r="J16" s="1234"/>
      <c r="K16" s="1234">
        <v>965.24629620701603</v>
      </c>
      <c r="L16" s="1234"/>
      <c r="M16" s="1234">
        <v>1010.3760072203901</v>
      </c>
      <c r="N16" s="1234"/>
      <c r="O16" s="1234">
        <v>1036.4416794790202</v>
      </c>
      <c r="P16" s="1234"/>
      <c r="Q16" s="1234">
        <v>1076.26</v>
      </c>
      <c r="R16" s="1234"/>
      <c r="S16" s="1234">
        <v>1084.55</v>
      </c>
      <c r="T16" s="1234"/>
      <c r="U16" s="1234">
        <v>1095.5899999999999</v>
      </c>
      <c r="V16" s="1229"/>
      <c r="W16" s="1226"/>
      <c r="X16" s="1227"/>
      <c r="Y16" s="1227"/>
      <c r="Z16" s="1227"/>
      <c r="AA16" s="1227"/>
      <c r="AB16" s="1227"/>
    </row>
    <row r="17" spans="1:50" s="1228" customFormat="1" ht="11.25" customHeight="1">
      <c r="A17" s="1220"/>
      <c r="B17" s="1221"/>
      <c r="C17" s="1222"/>
      <c r="D17" s="1223" t="s">
        <v>570</v>
      </c>
      <c r="E17" s="1234">
        <v>625.76</v>
      </c>
      <c r="F17" s="1234"/>
      <c r="G17" s="1234">
        <v>646.65</v>
      </c>
      <c r="H17" s="1234"/>
      <c r="I17" s="1234">
        <v>667</v>
      </c>
      <c r="J17" s="1234"/>
      <c r="K17" s="1234">
        <v>693</v>
      </c>
      <c r="L17" s="1234"/>
      <c r="M17" s="1234">
        <v>721.82</v>
      </c>
      <c r="N17" s="1234"/>
      <c r="O17" s="1234">
        <v>740</v>
      </c>
      <c r="P17" s="1234"/>
      <c r="Q17" s="1234">
        <v>768.375</v>
      </c>
      <c r="R17" s="1234"/>
      <c r="S17" s="1234">
        <v>776</v>
      </c>
      <c r="T17" s="1234"/>
      <c r="U17" s="1234">
        <v>783.62</v>
      </c>
      <c r="V17" s="1229"/>
      <c r="W17" s="1226"/>
      <c r="X17" s="1227"/>
      <c r="Y17" s="1227"/>
      <c r="Z17" s="1227"/>
      <c r="AA17" s="1227"/>
      <c r="AB17" s="1227"/>
    </row>
    <row r="18" spans="1:50" ht="12.75" customHeight="1" thickBot="1">
      <c r="A18" s="226"/>
      <c r="B18" s="228"/>
      <c r="C18" s="228"/>
      <c r="D18" s="228"/>
      <c r="E18" s="228"/>
      <c r="F18" s="228"/>
      <c r="G18" s="228"/>
      <c r="H18" s="228"/>
      <c r="I18" s="228"/>
      <c r="J18" s="228"/>
      <c r="K18" s="228"/>
      <c r="L18" s="228"/>
      <c r="M18" s="228"/>
      <c r="N18" s="228"/>
      <c r="O18" s="228"/>
      <c r="P18" s="228"/>
      <c r="Q18" s="228"/>
      <c r="R18" s="228"/>
      <c r="S18" s="228"/>
      <c r="T18" s="228"/>
      <c r="U18" s="1203"/>
      <c r="V18" s="308"/>
      <c r="W18" s="1202"/>
      <c r="X18" s="1227"/>
      <c r="Y18" s="1227"/>
      <c r="Z18" s="1227"/>
      <c r="AA18" s="1227"/>
      <c r="AB18" s="1227"/>
    </row>
    <row r="19" spans="1:50" s="268" customFormat="1" ht="13.5" thickBot="1">
      <c r="A19" s="266"/>
      <c r="B19" s="229"/>
      <c r="C19" s="929" t="s">
        <v>571</v>
      </c>
      <c r="D19" s="930"/>
      <c r="E19" s="930"/>
      <c r="F19" s="930"/>
      <c r="G19" s="930"/>
      <c r="H19" s="930"/>
      <c r="I19" s="930"/>
      <c r="J19" s="930"/>
      <c r="K19" s="930"/>
      <c r="L19" s="930"/>
      <c r="M19" s="930"/>
      <c r="N19" s="930"/>
      <c r="O19" s="930"/>
      <c r="P19" s="930"/>
      <c r="Q19" s="930"/>
      <c r="R19" s="930"/>
      <c r="S19" s="930"/>
      <c r="T19" s="930"/>
      <c r="U19" s="486"/>
      <c r="V19" s="308"/>
      <c r="W19" s="1237"/>
      <c r="X19" s="1227"/>
      <c r="Y19" s="1227"/>
      <c r="Z19" s="1227"/>
      <c r="AA19" s="1227"/>
      <c r="AB19" s="1227"/>
      <c r="AC19" s="267"/>
      <c r="AD19" s="267"/>
      <c r="AE19" s="267"/>
      <c r="AF19" s="267"/>
      <c r="AG19" s="267"/>
      <c r="AH19" s="267"/>
      <c r="AI19" s="267"/>
      <c r="AJ19" s="267"/>
      <c r="AK19" s="267"/>
    </row>
    <row r="20" spans="1:50" s="268" customFormat="1" ht="3" customHeight="1">
      <c r="A20" s="266"/>
      <c r="B20" s="229"/>
      <c r="C20" s="269"/>
      <c r="D20" s="269"/>
      <c r="E20" s="269"/>
      <c r="F20" s="269"/>
      <c r="G20" s="269"/>
      <c r="H20" s="269"/>
      <c r="I20" s="269"/>
      <c r="J20" s="269"/>
      <c r="K20" s="269"/>
      <c r="L20" s="269"/>
      <c r="M20" s="269"/>
      <c r="N20" s="269"/>
      <c r="O20" s="269"/>
      <c r="P20" s="269"/>
      <c r="Q20" s="269"/>
      <c r="R20" s="269"/>
      <c r="S20" s="269"/>
      <c r="T20" s="269"/>
      <c r="U20" s="269"/>
      <c r="V20" s="308"/>
      <c r="W20" s="1237"/>
      <c r="X20" s="1227"/>
      <c r="Y20" s="1227"/>
      <c r="Z20" s="1227"/>
      <c r="AA20" s="1227"/>
      <c r="AB20" s="1227"/>
      <c r="AC20" s="267"/>
      <c r="AD20" s="267"/>
      <c r="AE20" s="267"/>
      <c r="AF20" s="267"/>
      <c r="AG20" s="267"/>
      <c r="AH20" s="267"/>
      <c r="AI20" s="267"/>
      <c r="AJ20" s="267"/>
      <c r="AK20" s="267"/>
    </row>
    <row r="21" spans="1:50" s="268" customFormat="1" ht="26.25" customHeight="1">
      <c r="A21" s="266"/>
      <c r="B21" s="270"/>
      <c r="C21" s="1550">
        <v>2012</v>
      </c>
      <c r="D21" s="1551"/>
      <c r="E21" s="1552"/>
      <c r="F21" s="1238"/>
      <c r="G21" s="1553" t="s">
        <v>561</v>
      </c>
      <c r="H21" s="1553"/>
      <c r="I21" s="1553"/>
      <c r="J21" s="1239"/>
      <c r="K21" s="1554" t="s">
        <v>562</v>
      </c>
      <c r="L21" s="1554"/>
      <c r="M21" s="1554"/>
      <c r="N21" s="1240"/>
      <c r="O21" s="1554" t="s">
        <v>572</v>
      </c>
      <c r="P21" s="1554"/>
      <c r="Q21" s="1554"/>
      <c r="R21" s="1240"/>
      <c r="S21" s="1554" t="s">
        <v>573</v>
      </c>
      <c r="T21" s="1554"/>
      <c r="U21" s="1554"/>
      <c r="V21" s="308"/>
      <c r="W21" s="1237"/>
      <c r="X21" s="1227"/>
      <c r="Y21" s="1227"/>
      <c r="Z21" s="1227"/>
      <c r="AA21" s="1227"/>
      <c r="AB21" s="1227"/>
      <c r="AC21" s="267"/>
      <c r="AD21" s="267"/>
      <c r="AE21" s="267"/>
      <c r="AF21" s="267"/>
      <c r="AG21" s="267"/>
      <c r="AH21" s="267"/>
      <c r="AI21" s="267"/>
      <c r="AJ21" s="267"/>
      <c r="AK21" s="267"/>
    </row>
    <row r="22" spans="1:50" s="268" customFormat="1" ht="3" customHeight="1">
      <c r="A22" s="266"/>
      <c r="B22" s="229"/>
      <c r="C22" s="1172"/>
      <c r="D22" s="1172"/>
      <c r="E22" s="1173"/>
      <c r="F22" s="1173"/>
      <c r="G22" s="1173"/>
      <c r="H22" s="1173"/>
      <c r="I22" s="1173"/>
      <c r="J22" s="1173"/>
      <c r="K22" s="1173"/>
      <c r="L22" s="1173"/>
      <c r="M22" s="1173"/>
      <c r="N22" s="1173"/>
      <c r="O22" s="1173"/>
      <c r="P22" s="1173"/>
      <c r="Q22" s="1173"/>
      <c r="R22" s="1173"/>
      <c r="S22" s="1173"/>
      <c r="T22" s="1173"/>
      <c r="U22" s="1173"/>
      <c r="V22" s="308"/>
      <c r="W22" s="1237"/>
      <c r="X22" s="1227"/>
      <c r="Y22" s="1227"/>
      <c r="Z22" s="1227"/>
      <c r="AA22" s="1227"/>
      <c r="AB22" s="1227"/>
      <c r="AC22" s="267"/>
      <c r="AD22" s="267"/>
      <c r="AE22" s="267"/>
      <c r="AF22" s="267"/>
      <c r="AG22" s="267"/>
      <c r="AH22" s="267"/>
      <c r="AI22" s="267"/>
      <c r="AJ22" s="267"/>
      <c r="AK22" s="267"/>
    </row>
    <row r="23" spans="1:50" s="1247" customFormat="1" ht="10.5" customHeight="1">
      <c r="A23" s="1241"/>
      <c r="B23" s="1242"/>
      <c r="C23" s="1243" t="s">
        <v>70</v>
      </c>
      <c r="D23" s="1244"/>
      <c r="E23" s="1284"/>
      <c r="F23" s="1284"/>
      <c r="G23" s="1545">
        <v>268026</v>
      </c>
      <c r="H23" s="1545"/>
      <c r="I23" s="1545"/>
      <c r="J23" s="1283"/>
      <c r="K23" s="1545">
        <v>319177</v>
      </c>
      <c r="L23" s="1545"/>
      <c r="M23" s="1545"/>
      <c r="N23" s="1283"/>
      <c r="O23" s="1545">
        <v>2559732</v>
      </c>
      <c r="P23" s="1545"/>
      <c r="Q23" s="1545"/>
      <c r="R23" s="1283"/>
      <c r="S23" s="1545">
        <v>2387386</v>
      </c>
      <c r="T23" s="1545"/>
      <c r="U23" s="1545"/>
      <c r="V23" s="308"/>
      <c r="W23" s="1245"/>
      <c r="X23" s="1227"/>
      <c r="Y23" s="1227"/>
      <c r="Z23" s="1227"/>
      <c r="AA23" s="1227"/>
      <c r="AB23" s="1227"/>
      <c r="AC23" s="1246"/>
      <c r="AD23" s="1246"/>
      <c r="AF23" s="1246"/>
      <c r="AG23" s="1246"/>
      <c r="AH23" s="1246"/>
      <c r="AI23" s="1246"/>
      <c r="AJ23" s="1246"/>
      <c r="AK23" s="1246"/>
    </row>
    <row r="24" spans="1:50" s="1253" customFormat="1" ht="11.25" customHeight="1">
      <c r="A24" s="1248"/>
      <c r="B24" s="1249"/>
      <c r="C24" s="1232" t="s">
        <v>432</v>
      </c>
      <c r="D24" s="1250"/>
      <c r="E24" s="1251"/>
      <c r="F24" s="1251"/>
      <c r="G24" s="1545">
        <v>11903</v>
      </c>
      <c r="H24" s="1545"/>
      <c r="I24" s="1545"/>
      <c r="J24" s="1283"/>
      <c r="K24" s="1545">
        <v>12737</v>
      </c>
      <c r="L24" s="1545"/>
      <c r="M24" s="1545"/>
      <c r="N24" s="1283"/>
      <c r="O24" s="1545">
        <v>52484</v>
      </c>
      <c r="P24" s="1545"/>
      <c r="Q24" s="1545"/>
      <c r="R24" s="1283"/>
      <c r="S24" s="1545">
        <v>48046</v>
      </c>
      <c r="T24" s="1545"/>
      <c r="U24" s="1545"/>
      <c r="V24" s="308"/>
      <c r="W24" s="1252"/>
      <c r="X24" s="1227"/>
      <c r="Y24" s="1227"/>
      <c r="Z24" s="1227"/>
      <c r="AA24" s="1227"/>
      <c r="AB24" s="1227"/>
      <c r="AD24" s="1331"/>
      <c r="AE24" s="1331"/>
      <c r="AF24" s="1331"/>
      <c r="AI24" s="1246"/>
      <c r="AJ24" s="1246"/>
    </row>
    <row r="25" spans="1:50" s="1181" customFormat="1" ht="11.25" customHeight="1">
      <c r="A25" s="1178"/>
      <c r="B25" s="1179"/>
      <c r="C25" s="1222" t="s">
        <v>574</v>
      </c>
      <c r="D25" s="1176"/>
      <c r="E25" s="1254"/>
      <c r="F25" s="1254"/>
      <c r="G25" s="1545">
        <v>618</v>
      </c>
      <c r="H25" s="1545"/>
      <c r="I25" s="1545"/>
      <c r="J25" s="1283"/>
      <c r="K25" s="1545">
        <v>836</v>
      </c>
      <c r="L25" s="1545"/>
      <c r="M25" s="1545"/>
      <c r="N25" s="1283"/>
      <c r="O25" s="1545">
        <v>8683</v>
      </c>
      <c r="P25" s="1545"/>
      <c r="Q25" s="1545"/>
      <c r="R25" s="1283"/>
      <c r="S25" s="1545">
        <v>8294</v>
      </c>
      <c r="T25" s="1545"/>
      <c r="U25" s="1545"/>
      <c r="V25" s="308"/>
      <c r="W25" s="1255"/>
      <c r="X25" s="1227"/>
      <c r="Y25" s="1227"/>
      <c r="Z25" s="1227"/>
      <c r="AA25" s="1227"/>
      <c r="AB25" s="1227"/>
      <c r="AC25" s="1180"/>
      <c r="AD25" s="1180"/>
      <c r="AE25" s="1180"/>
      <c r="AF25" s="1180"/>
      <c r="AG25" s="1180"/>
      <c r="AH25" s="1180"/>
      <c r="AI25" s="1246"/>
      <c r="AJ25" s="1246"/>
      <c r="AK25" s="1180"/>
    </row>
    <row r="26" spans="1:50" s="1181" customFormat="1" ht="11.25" customHeight="1">
      <c r="A26" s="1178"/>
      <c r="B26" s="1179"/>
      <c r="C26" s="1222" t="s">
        <v>434</v>
      </c>
      <c r="D26" s="1176"/>
      <c r="E26" s="1254"/>
      <c r="F26" s="1254"/>
      <c r="G26" s="1545">
        <v>32824</v>
      </c>
      <c r="H26" s="1545"/>
      <c r="I26" s="1545"/>
      <c r="J26" s="1283"/>
      <c r="K26" s="1545">
        <v>36497</v>
      </c>
      <c r="L26" s="1545"/>
      <c r="M26" s="1545"/>
      <c r="N26" s="1283"/>
      <c r="O26" s="1545">
        <v>565182</v>
      </c>
      <c r="P26" s="1545"/>
      <c r="Q26" s="1545"/>
      <c r="R26" s="1283"/>
      <c r="S26" s="1545">
        <v>539570</v>
      </c>
      <c r="T26" s="1545"/>
      <c r="U26" s="1545"/>
      <c r="V26" s="308"/>
      <c r="W26" s="1255"/>
      <c r="X26" s="1227"/>
      <c r="Y26" s="1227"/>
      <c r="Z26" s="1227"/>
      <c r="AA26" s="1227"/>
      <c r="AB26" s="1227"/>
      <c r="AC26" s="1180"/>
      <c r="AD26" s="1180"/>
      <c r="AE26" s="1180"/>
      <c r="AF26" s="1180"/>
      <c r="AG26" s="1180"/>
      <c r="AH26" s="1331"/>
      <c r="AI26" s="1180"/>
      <c r="AJ26" s="1180"/>
      <c r="AK26" s="1180"/>
    </row>
    <row r="27" spans="1:50" s="1181" customFormat="1" ht="10.5" customHeight="1">
      <c r="A27" s="1178"/>
      <c r="B27" s="1179"/>
      <c r="C27" s="265"/>
      <c r="D27" s="1547" t="s">
        <v>510</v>
      </c>
      <c r="E27" s="1547"/>
      <c r="F27" s="1254"/>
      <c r="G27" s="1548">
        <v>5138</v>
      </c>
      <c r="H27" s="1548"/>
      <c r="I27" s="1548"/>
      <c r="J27" s="1286"/>
      <c r="K27" s="1548">
        <v>6519</v>
      </c>
      <c r="L27" s="1548"/>
      <c r="M27" s="1548"/>
      <c r="N27" s="1286"/>
      <c r="O27" s="1548">
        <v>73746</v>
      </c>
      <c r="P27" s="1548"/>
      <c r="Q27" s="1548"/>
      <c r="R27" s="1286"/>
      <c r="S27" s="1548">
        <v>69882</v>
      </c>
      <c r="T27" s="1548"/>
      <c r="U27" s="1548"/>
      <c r="V27" s="308"/>
      <c r="W27" s="1255"/>
      <c r="X27" s="1227"/>
      <c r="Y27" s="1227"/>
      <c r="Z27" s="1227"/>
      <c r="AA27" s="1227"/>
      <c r="AB27" s="1227"/>
      <c r="AC27" s="1180"/>
      <c r="AD27" s="1180"/>
      <c r="AE27" s="1180"/>
      <c r="AF27" s="1180"/>
      <c r="AG27" s="1180"/>
      <c r="AH27" s="1180"/>
      <c r="AI27" s="1180"/>
      <c r="AJ27" s="1180"/>
      <c r="AK27" s="1180"/>
    </row>
    <row r="28" spans="1:50" s="1181" customFormat="1" ht="10.5" customHeight="1">
      <c r="A28" s="1178"/>
      <c r="B28" s="1179"/>
      <c r="C28" s="265"/>
      <c r="D28" s="1547" t="s">
        <v>511</v>
      </c>
      <c r="E28" s="1547"/>
      <c r="F28" s="1256"/>
      <c r="G28" s="1548">
        <v>501</v>
      </c>
      <c r="H28" s="1548"/>
      <c r="I28" s="1548"/>
      <c r="J28" s="1286"/>
      <c r="K28" s="1548">
        <v>675</v>
      </c>
      <c r="L28" s="1548"/>
      <c r="M28" s="1548"/>
      <c r="N28" s="1286"/>
      <c r="O28" s="1548">
        <v>11759</v>
      </c>
      <c r="P28" s="1548"/>
      <c r="Q28" s="1548"/>
      <c r="R28" s="1286"/>
      <c r="S28" s="1548">
        <v>11521</v>
      </c>
      <c r="T28" s="1548"/>
      <c r="U28" s="1548"/>
      <c r="V28" s="308"/>
      <c r="W28" s="1257"/>
      <c r="X28" s="1227"/>
      <c r="Y28" s="1227"/>
      <c r="Z28" s="1227"/>
      <c r="AA28" s="1227"/>
      <c r="AB28" s="1227"/>
      <c r="AC28" s="1180"/>
      <c r="AD28" s="1180"/>
      <c r="AE28" s="1180"/>
      <c r="AF28" s="1180"/>
      <c r="AG28" s="1180"/>
      <c r="AH28" s="1180"/>
      <c r="AI28" s="1180"/>
      <c r="AJ28" s="1180"/>
      <c r="AK28" s="1180"/>
      <c r="AL28" s="1180"/>
      <c r="AM28" s="1180"/>
      <c r="AN28" s="1180"/>
      <c r="AO28" s="1180"/>
      <c r="AP28" s="1180"/>
      <c r="AQ28" s="1180"/>
      <c r="AR28" s="1180"/>
      <c r="AS28" s="1180"/>
      <c r="AT28" s="1180"/>
      <c r="AU28" s="1180"/>
      <c r="AV28" s="1180"/>
      <c r="AW28" s="1180"/>
      <c r="AX28" s="1180"/>
    </row>
    <row r="29" spans="1:50" s="1181" customFormat="1" ht="10.5" customHeight="1">
      <c r="A29" s="1178"/>
      <c r="B29" s="1179"/>
      <c r="C29" s="265"/>
      <c r="D29" s="1547" t="s">
        <v>512</v>
      </c>
      <c r="E29" s="1547"/>
      <c r="F29" s="1258"/>
      <c r="G29" s="1548">
        <v>1</v>
      </c>
      <c r="H29" s="1548"/>
      <c r="I29" s="1548"/>
      <c r="J29" s="1286"/>
      <c r="K29" s="1548">
        <v>1</v>
      </c>
      <c r="L29" s="1548"/>
      <c r="M29" s="1548"/>
      <c r="N29" s="1286"/>
      <c r="O29" s="1548">
        <v>441</v>
      </c>
      <c r="P29" s="1548"/>
      <c r="Q29" s="1548"/>
      <c r="R29" s="1286"/>
      <c r="S29" s="1548">
        <v>441</v>
      </c>
      <c r="T29" s="1548"/>
      <c r="U29" s="1548"/>
      <c r="V29" s="308"/>
      <c r="W29" s="1257"/>
      <c r="X29" s="1227"/>
      <c r="Y29" s="1227"/>
      <c r="Z29" s="1227"/>
      <c r="AA29" s="1227"/>
      <c r="AB29" s="1227"/>
      <c r="AC29" s="1180"/>
      <c r="AD29" s="1180"/>
      <c r="AE29" s="1180"/>
      <c r="AF29" s="1180"/>
      <c r="AG29" s="1180"/>
      <c r="AH29" s="1180"/>
      <c r="AI29" s="1180"/>
      <c r="AJ29" s="1180"/>
      <c r="AK29" s="1180"/>
      <c r="AL29" s="1180"/>
      <c r="AM29" s="1180"/>
      <c r="AN29" s="1180"/>
      <c r="AO29" s="1180"/>
      <c r="AP29" s="1180"/>
      <c r="AQ29" s="1180"/>
      <c r="AR29" s="1180"/>
      <c r="AS29" s="1180"/>
      <c r="AT29" s="1180"/>
      <c r="AU29" s="1180"/>
      <c r="AV29" s="1180"/>
      <c r="AW29" s="1180"/>
      <c r="AX29" s="1180"/>
    </row>
    <row r="30" spans="1:50" s="1181" customFormat="1" ht="10.5" customHeight="1">
      <c r="A30" s="1178"/>
      <c r="B30" s="1179"/>
      <c r="C30" s="265"/>
      <c r="D30" s="1547" t="s">
        <v>513</v>
      </c>
      <c r="E30" s="1547"/>
      <c r="F30" s="1256"/>
      <c r="G30" s="1548">
        <v>1584</v>
      </c>
      <c r="H30" s="1548"/>
      <c r="I30" s="1548"/>
      <c r="J30" s="1286"/>
      <c r="K30" s="1548">
        <v>1676</v>
      </c>
      <c r="L30" s="1548"/>
      <c r="M30" s="1548"/>
      <c r="N30" s="1286"/>
      <c r="O30" s="1548">
        <v>39503</v>
      </c>
      <c r="P30" s="1548"/>
      <c r="Q30" s="1548"/>
      <c r="R30" s="1286"/>
      <c r="S30" s="1548">
        <v>38286</v>
      </c>
      <c r="T30" s="1548"/>
      <c r="U30" s="1548"/>
      <c r="V30" s="308"/>
      <c r="W30" s="1257"/>
      <c r="X30" s="1227"/>
      <c r="Y30" s="1227"/>
      <c r="Z30" s="1227"/>
      <c r="AA30" s="1227"/>
      <c r="AB30" s="1227"/>
      <c r="AC30" s="1180"/>
      <c r="AD30" s="1180"/>
      <c r="AE30" s="1180"/>
      <c r="AF30" s="1180"/>
      <c r="AG30" s="1180"/>
      <c r="AH30" s="1180"/>
      <c r="AI30" s="1180"/>
      <c r="AJ30" s="1180"/>
      <c r="AK30" s="1180"/>
      <c r="AL30" s="1180"/>
      <c r="AM30" s="1180"/>
      <c r="AN30" s="1180"/>
      <c r="AO30" s="1180"/>
      <c r="AP30" s="1180"/>
      <c r="AQ30" s="1180"/>
      <c r="AR30" s="1180"/>
      <c r="AS30" s="1180"/>
      <c r="AT30" s="1180"/>
      <c r="AU30" s="1180"/>
      <c r="AV30" s="1180"/>
      <c r="AW30" s="1180"/>
      <c r="AX30" s="1180"/>
    </row>
    <row r="31" spans="1:50" s="1181" customFormat="1" ht="10.5" customHeight="1">
      <c r="A31" s="1178"/>
      <c r="B31" s="1179"/>
      <c r="C31" s="265"/>
      <c r="D31" s="1547" t="s">
        <v>514</v>
      </c>
      <c r="E31" s="1547"/>
      <c r="F31" s="1256"/>
      <c r="G31" s="1548">
        <v>3721</v>
      </c>
      <c r="H31" s="1548"/>
      <c r="I31" s="1548"/>
      <c r="J31" s="1286"/>
      <c r="K31" s="1548">
        <v>3915</v>
      </c>
      <c r="L31" s="1548"/>
      <c r="M31" s="1548"/>
      <c r="N31" s="1286"/>
      <c r="O31" s="1548">
        <v>71806</v>
      </c>
      <c r="P31" s="1548"/>
      <c r="Q31" s="1548"/>
      <c r="R31" s="1286"/>
      <c r="S31" s="1548">
        <v>69145</v>
      </c>
      <c r="T31" s="1548"/>
      <c r="U31" s="1548"/>
      <c r="V31" s="308"/>
      <c r="W31" s="1257"/>
      <c r="X31" s="1227"/>
      <c r="Y31" s="1227"/>
      <c r="Z31" s="1227"/>
      <c r="AA31" s="1227"/>
      <c r="AB31" s="1227"/>
      <c r="AC31" s="1180"/>
      <c r="AD31" s="1180"/>
      <c r="AE31" s="1180"/>
      <c r="AF31" s="1180"/>
      <c r="AG31" s="1180"/>
      <c r="AH31" s="1180"/>
      <c r="AI31" s="1180"/>
      <c r="AJ31" s="1180"/>
      <c r="AK31" s="1180"/>
      <c r="AL31" s="1180"/>
      <c r="AM31" s="1180"/>
      <c r="AN31" s="1180"/>
      <c r="AO31" s="1180"/>
      <c r="AP31" s="1180"/>
      <c r="AQ31" s="1180"/>
      <c r="AR31" s="1180"/>
      <c r="AS31" s="1180"/>
      <c r="AT31" s="1180"/>
      <c r="AU31" s="1180"/>
      <c r="AV31" s="1180"/>
      <c r="AW31" s="1180"/>
      <c r="AX31" s="1180"/>
    </row>
    <row r="32" spans="1:50" s="1181" customFormat="1" ht="10.5" customHeight="1">
      <c r="A32" s="1178"/>
      <c r="B32" s="1179"/>
      <c r="C32" s="265"/>
      <c r="D32" s="1547" t="s">
        <v>575</v>
      </c>
      <c r="E32" s="1547"/>
      <c r="F32" s="1256"/>
      <c r="G32" s="1548">
        <v>1747</v>
      </c>
      <c r="H32" s="1548"/>
      <c r="I32" s="1548"/>
      <c r="J32" s="1286"/>
      <c r="K32" s="1548">
        <v>1798</v>
      </c>
      <c r="L32" s="1548"/>
      <c r="M32" s="1548"/>
      <c r="N32" s="1286"/>
      <c r="O32" s="1548">
        <v>41828</v>
      </c>
      <c r="P32" s="1548"/>
      <c r="Q32" s="1548"/>
      <c r="R32" s="1286"/>
      <c r="S32" s="1548">
        <v>40296</v>
      </c>
      <c r="T32" s="1548"/>
      <c r="U32" s="1548"/>
      <c r="V32" s="308"/>
      <c r="W32" s="1257"/>
      <c r="X32" s="1180"/>
      <c r="Y32" s="1180"/>
      <c r="Z32" s="1180"/>
      <c r="AA32" s="1180"/>
      <c r="AB32" s="1180"/>
      <c r="AC32" s="1180"/>
      <c r="AD32" s="1180"/>
      <c r="AE32" s="1180"/>
      <c r="AF32" s="1180"/>
      <c r="AG32" s="1180"/>
      <c r="AH32" s="1180"/>
      <c r="AI32" s="1180"/>
      <c r="AJ32" s="1180"/>
      <c r="AK32" s="1180"/>
      <c r="AL32" s="1180"/>
      <c r="AM32" s="1180"/>
      <c r="AN32" s="1180"/>
      <c r="AO32" s="1180"/>
      <c r="AP32" s="1180"/>
      <c r="AQ32" s="1180"/>
      <c r="AR32" s="1180"/>
      <c r="AS32" s="1180"/>
      <c r="AT32" s="1180"/>
      <c r="AU32" s="1180"/>
      <c r="AV32" s="1180"/>
      <c r="AW32" s="1180"/>
      <c r="AX32" s="1180"/>
    </row>
    <row r="33" spans="1:50" s="1181" customFormat="1" ht="10.5" customHeight="1">
      <c r="A33" s="1178"/>
      <c r="B33" s="1179"/>
      <c r="C33" s="265"/>
      <c r="D33" s="1547" t="s">
        <v>576</v>
      </c>
      <c r="E33" s="1547"/>
      <c r="F33" s="1256"/>
      <c r="G33" s="1548">
        <v>2337</v>
      </c>
      <c r="H33" s="1548"/>
      <c r="I33" s="1548"/>
      <c r="J33" s="1286"/>
      <c r="K33" s="1548">
        <v>2430</v>
      </c>
      <c r="L33" s="1548"/>
      <c r="M33" s="1548"/>
      <c r="N33" s="1286"/>
      <c r="O33" s="1548">
        <v>24196</v>
      </c>
      <c r="P33" s="1548"/>
      <c r="Q33" s="1548"/>
      <c r="R33" s="1286"/>
      <c r="S33" s="1548">
        <v>22536</v>
      </c>
      <c r="T33" s="1548"/>
      <c r="U33" s="1548"/>
      <c r="V33" s="308"/>
      <c r="W33" s="1257"/>
      <c r="X33" s="1180"/>
      <c r="Y33" s="1180"/>
      <c r="Z33" s="1180"/>
      <c r="AA33" s="1180"/>
      <c r="AB33" s="1180"/>
      <c r="AC33" s="1180"/>
      <c r="AD33" s="1180"/>
      <c r="AE33" s="1180"/>
      <c r="AF33" s="1180"/>
      <c r="AG33" s="1180"/>
      <c r="AH33" s="1180"/>
      <c r="AI33" s="1180"/>
      <c r="AJ33" s="1180"/>
      <c r="AK33" s="1180"/>
      <c r="AL33" s="1180"/>
      <c r="AM33" s="1180"/>
      <c r="AN33" s="1180"/>
      <c r="AO33" s="1180"/>
      <c r="AP33" s="1180"/>
      <c r="AQ33" s="1180"/>
      <c r="AR33" s="1180"/>
      <c r="AS33" s="1180"/>
      <c r="AT33" s="1180"/>
      <c r="AU33" s="1180"/>
      <c r="AV33" s="1180"/>
      <c r="AW33" s="1180"/>
      <c r="AX33" s="1180"/>
    </row>
    <row r="34" spans="1:50" s="1181" customFormat="1" ht="10.5" customHeight="1">
      <c r="A34" s="1178"/>
      <c r="B34" s="1179"/>
      <c r="C34" s="265"/>
      <c r="D34" s="1547" t="s">
        <v>577</v>
      </c>
      <c r="E34" s="1547"/>
      <c r="F34" s="1256"/>
      <c r="G34" s="1548">
        <v>316</v>
      </c>
      <c r="H34" s="1548"/>
      <c r="I34" s="1548"/>
      <c r="J34" s="1286"/>
      <c r="K34" s="1548">
        <v>341</v>
      </c>
      <c r="L34" s="1548"/>
      <c r="M34" s="1548"/>
      <c r="N34" s="1286"/>
      <c r="O34" s="1548">
        <v>10604</v>
      </c>
      <c r="P34" s="1548"/>
      <c r="Q34" s="1548"/>
      <c r="R34" s="1286"/>
      <c r="S34" s="1548">
        <v>10361</v>
      </c>
      <c r="T34" s="1548"/>
      <c r="U34" s="1548"/>
      <c r="V34" s="308"/>
      <c r="W34" s="1257"/>
      <c r="X34" s="1180"/>
      <c r="Y34" s="1180"/>
      <c r="Z34" s="1180"/>
      <c r="AA34" s="1180"/>
      <c r="AB34" s="1180"/>
      <c r="AC34" s="1180"/>
      <c r="AD34" s="1180"/>
      <c r="AE34" s="1180"/>
      <c r="AF34" s="1180"/>
      <c r="AG34" s="1180"/>
      <c r="AH34" s="1180"/>
      <c r="AI34" s="1180"/>
      <c r="AJ34" s="1180"/>
      <c r="AK34" s="1180"/>
      <c r="AL34" s="1180"/>
      <c r="AM34" s="1180"/>
      <c r="AN34" s="1180"/>
      <c r="AO34" s="1180"/>
      <c r="AP34" s="1180"/>
      <c r="AQ34" s="1180"/>
      <c r="AR34" s="1180"/>
      <c r="AS34" s="1180"/>
      <c r="AT34" s="1180"/>
      <c r="AU34" s="1180"/>
      <c r="AV34" s="1180"/>
      <c r="AW34" s="1180"/>
      <c r="AX34" s="1180"/>
    </row>
    <row r="35" spans="1:50" s="1181" customFormat="1" ht="10.5" customHeight="1">
      <c r="A35" s="1178"/>
      <c r="B35" s="1179"/>
      <c r="C35" s="265"/>
      <c r="D35" s="1547" t="s">
        <v>578</v>
      </c>
      <c r="E35" s="1547"/>
      <c r="F35" s="1256"/>
      <c r="G35" s="1548">
        <v>1374</v>
      </c>
      <c r="H35" s="1548"/>
      <c r="I35" s="1548"/>
      <c r="J35" s="1286"/>
      <c r="K35" s="1548">
        <v>1448</v>
      </c>
      <c r="L35" s="1548"/>
      <c r="M35" s="1548"/>
      <c r="N35" s="1286"/>
      <c r="O35" s="1548">
        <v>13071</v>
      </c>
      <c r="P35" s="1548"/>
      <c r="Q35" s="1548"/>
      <c r="R35" s="1286"/>
      <c r="S35" s="1548">
        <v>11902</v>
      </c>
      <c r="T35" s="1548"/>
      <c r="U35" s="1548"/>
      <c r="V35" s="308"/>
      <c r="W35" s="1257"/>
      <c r="X35" s="1180"/>
      <c r="Y35" s="1180"/>
      <c r="Z35" s="1180"/>
      <c r="AA35" s="1180"/>
      <c r="AB35" s="1180"/>
      <c r="AC35" s="1180"/>
      <c r="AD35" s="1180"/>
      <c r="AE35" s="1180"/>
      <c r="AF35" s="1180"/>
      <c r="AG35" s="1180"/>
      <c r="AH35" s="1180"/>
      <c r="AI35" s="1180"/>
      <c r="AJ35" s="1180"/>
      <c r="AK35" s="1180"/>
    </row>
    <row r="36" spans="1:50" s="1181" customFormat="1" ht="10.5" customHeight="1">
      <c r="A36" s="1178"/>
      <c r="B36" s="1179"/>
      <c r="C36" s="265"/>
      <c r="D36" s="1547" t="s">
        <v>579</v>
      </c>
      <c r="E36" s="1547"/>
      <c r="F36" s="1258"/>
      <c r="G36" s="1548">
        <v>6</v>
      </c>
      <c r="H36" s="1548"/>
      <c r="I36" s="1548"/>
      <c r="J36" s="1286"/>
      <c r="K36" s="1548">
        <v>18</v>
      </c>
      <c r="L36" s="1548"/>
      <c r="M36" s="1548"/>
      <c r="N36" s="1286"/>
      <c r="O36" s="1548">
        <v>2174</v>
      </c>
      <c r="P36" s="1548"/>
      <c r="Q36" s="1548"/>
      <c r="R36" s="1286"/>
      <c r="S36" s="1548">
        <v>2172</v>
      </c>
      <c r="T36" s="1548"/>
      <c r="U36" s="1548"/>
      <c r="V36" s="308"/>
      <c r="W36" s="1257"/>
      <c r="X36" s="1180"/>
      <c r="Y36" s="1180"/>
      <c r="Z36" s="1180"/>
      <c r="AA36" s="1180"/>
      <c r="AB36" s="1180"/>
      <c r="AC36" s="1180"/>
      <c r="AD36" s="1180"/>
      <c r="AE36" s="1180"/>
      <c r="AF36" s="1180"/>
      <c r="AG36" s="1180"/>
      <c r="AH36" s="1180"/>
      <c r="AI36" s="1180"/>
      <c r="AJ36" s="1180"/>
      <c r="AK36" s="1180"/>
    </row>
    <row r="37" spans="1:50" s="1181" customFormat="1" ht="10.5" customHeight="1">
      <c r="A37" s="1178"/>
      <c r="B37" s="1179"/>
      <c r="C37" s="265"/>
      <c r="D37" s="1547" t="s">
        <v>580</v>
      </c>
      <c r="E37" s="1547"/>
      <c r="F37" s="1256"/>
      <c r="G37" s="1548">
        <v>478</v>
      </c>
      <c r="H37" s="1548"/>
      <c r="I37" s="1548"/>
      <c r="J37" s="1286"/>
      <c r="K37" s="1548">
        <v>687</v>
      </c>
      <c r="L37" s="1548"/>
      <c r="M37" s="1548"/>
      <c r="N37" s="1286"/>
      <c r="O37" s="1548">
        <v>11321</v>
      </c>
      <c r="P37" s="1548"/>
      <c r="Q37" s="1548"/>
      <c r="R37" s="1286"/>
      <c r="S37" s="1548">
        <v>10971</v>
      </c>
      <c r="T37" s="1548"/>
      <c r="U37" s="1548"/>
      <c r="V37" s="308"/>
      <c r="W37" s="1257"/>
      <c r="X37" s="1180"/>
      <c r="Y37" s="1180"/>
      <c r="Z37" s="1180"/>
      <c r="AA37" s="1180"/>
      <c r="AB37" s="1180"/>
      <c r="AC37" s="1180"/>
      <c r="AD37" s="1180"/>
      <c r="AE37" s="1180"/>
      <c r="AF37" s="1180"/>
      <c r="AG37" s="1180"/>
      <c r="AH37" s="1180"/>
      <c r="AI37" s="1180"/>
      <c r="AJ37" s="1180"/>
      <c r="AK37" s="1180"/>
    </row>
    <row r="38" spans="1:50" s="1181" customFormat="1" ht="10.5" customHeight="1">
      <c r="A38" s="1178"/>
      <c r="B38" s="1179"/>
      <c r="C38" s="265"/>
      <c r="D38" s="1547" t="s">
        <v>581</v>
      </c>
      <c r="E38" s="1547"/>
      <c r="F38" s="1256"/>
      <c r="G38" s="1548">
        <v>91</v>
      </c>
      <c r="H38" s="1548"/>
      <c r="I38" s="1548"/>
      <c r="J38" s="1286"/>
      <c r="K38" s="1548">
        <v>111</v>
      </c>
      <c r="L38" s="1548"/>
      <c r="M38" s="1548"/>
      <c r="N38" s="1286"/>
      <c r="O38" s="1548">
        <v>5919</v>
      </c>
      <c r="P38" s="1548"/>
      <c r="Q38" s="1548"/>
      <c r="R38" s="1286"/>
      <c r="S38" s="1548">
        <v>5823</v>
      </c>
      <c r="T38" s="1548"/>
      <c r="U38" s="1548"/>
      <c r="V38" s="308"/>
      <c r="W38" s="1257"/>
      <c r="X38" s="1180"/>
      <c r="Y38" s="1180"/>
      <c r="Z38" s="1180"/>
      <c r="AA38" s="1180"/>
      <c r="AB38" s="1180"/>
      <c r="AC38" s="1180"/>
      <c r="AD38" s="1180"/>
      <c r="AE38" s="1180"/>
      <c r="AF38" s="1180"/>
      <c r="AG38" s="1180"/>
      <c r="AH38" s="1180"/>
      <c r="AI38" s="1180"/>
      <c r="AJ38" s="1180"/>
      <c r="AK38" s="1180"/>
    </row>
    <row r="39" spans="1:50" s="1181" customFormat="1" ht="10.5" customHeight="1">
      <c r="A39" s="1178"/>
      <c r="B39" s="1179"/>
      <c r="C39" s="265"/>
      <c r="D39" s="1547" t="s">
        <v>582</v>
      </c>
      <c r="E39" s="1547"/>
      <c r="F39" s="1256"/>
      <c r="G39" s="1548">
        <v>727</v>
      </c>
      <c r="H39" s="1548"/>
      <c r="I39" s="1548"/>
      <c r="J39" s="1286"/>
      <c r="K39" s="1548">
        <v>790</v>
      </c>
      <c r="L39" s="1548"/>
      <c r="M39" s="1548"/>
      <c r="N39" s="1286"/>
      <c r="O39" s="1548">
        <v>22635</v>
      </c>
      <c r="P39" s="1548"/>
      <c r="Q39" s="1548"/>
      <c r="R39" s="1286"/>
      <c r="S39" s="1548">
        <v>21989</v>
      </c>
      <c r="T39" s="1548"/>
      <c r="U39" s="1548"/>
      <c r="V39" s="308"/>
      <c r="W39" s="1257"/>
      <c r="X39" s="1180"/>
      <c r="Y39" s="1180"/>
      <c r="Z39" s="1180"/>
      <c r="AA39" s="1180"/>
      <c r="AB39" s="1180"/>
      <c r="AC39" s="1180"/>
      <c r="AD39" s="1180"/>
      <c r="AE39" s="1180"/>
      <c r="AF39" s="1180"/>
      <c r="AG39" s="1180"/>
      <c r="AH39" s="1180"/>
      <c r="AI39" s="1180"/>
      <c r="AJ39" s="1180"/>
      <c r="AK39" s="1180"/>
    </row>
    <row r="40" spans="1:50" s="1181" customFormat="1" ht="10.5" customHeight="1">
      <c r="A40" s="1178"/>
      <c r="B40" s="1179"/>
      <c r="C40" s="265"/>
      <c r="D40" s="1547" t="s">
        <v>583</v>
      </c>
      <c r="E40" s="1547"/>
      <c r="F40" s="1256"/>
      <c r="G40" s="1548">
        <v>2167</v>
      </c>
      <c r="H40" s="1548"/>
      <c r="I40" s="1548"/>
      <c r="J40" s="1286"/>
      <c r="K40" s="1548">
        <v>2543</v>
      </c>
      <c r="L40" s="1548"/>
      <c r="M40" s="1548"/>
      <c r="N40" s="1286"/>
      <c r="O40" s="1548">
        <v>35835</v>
      </c>
      <c r="P40" s="1548"/>
      <c r="Q40" s="1548"/>
      <c r="R40" s="1286"/>
      <c r="S40" s="1548">
        <v>34122</v>
      </c>
      <c r="T40" s="1548"/>
      <c r="U40" s="1548"/>
      <c r="V40" s="308"/>
      <c r="W40" s="1257"/>
      <c r="X40" s="1180"/>
      <c r="Y40" s="1180"/>
      <c r="Z40" s="1180"/>
      <c r="AA40" s="1180"/>
      <c r="AB40" s="1180"/>
      <c r="AC40" s="1180"/>
      <c r="AD40" s="1180"/>
      <c r="AE40" s="1180"/>
      <c r="AF40" s="1180"/>
      <c r="AG40" s="1180"/>
      <c r="AH40" s="1180"/>
      <c r="AI40" s="1180"/>
      <c r="AJ40" s="1180"/>
      <c r="AK40" s="1180"/>
    </row>
    <row r="41" spans="1:50" s="1181" customFormat="1" ht="10.5" customHeight="1">
      <c r="A41" s="1178"/>
      <c r="B41" s="1179"/>
      <c r="C41" s="265"/>
      <c r="D41" s="1547" t="s">
        <v>520</v>
      </c>
      <c r="E41" s="1547"/>
      <c r="F41" s="1256"/>
      <c r="G41" s="1548">
        <v>227</v>
      </c>
      <c r="H41" s="1548"/>
      <c r="I41" s="1548"/>
      <c r="J41" s="1286"/>
      <c r="K41" s="1548">
        <v>268</v>
      </c>
      <c r="L41" s="1548"/>
      <c r="M41" s="1548"/>
      <c r="N41" s="1286"/>
      <c r="O41" s="1548">
        <v>7915</v>
      </c>
      <c r="P41" s="1548"/>
      <c r="Q41" s="1548"/>
      <c r="R41" s="1286"/>
      <c r="S41" s="1548">
        <v>7766</v>
      </c>
      <c r="T41" s="1548"/>
      <c r="U41" s="1548"/>
      <c r="V41" s="308"/>
      <c r="W41" s="1257"/>
      <c r="X41" s="1180"/>
      <c r="Y41" s="1180"/>
      <c r="Z41" s="1180"/>
      <c r="AA41" s="1180"/>
      <c r="AB41" s="1180"/>
      <c r="AC41" s="1180"/>
      <c r="AD41" s="1180"/>
      <c r="AE41" s="1180"/>
      <c r="AF41" s="1180"/>
      <c r="AG41" s="1180"/>
      <c r="AH41" s="1180"/>
      <c r="AI41" s="1180"/>
      <c r="AJ41" s="1180"/>
      <c r="AK41" s="1180"/>
    </row>
    <row r="42" spans="1:50" s="1181" customFormat="1" ht="10.5" customHeight="1">
      <c r="A42" s="1178"/>
      <c r="B42" s="1179"/>
      <c r="C42" s="243"/>
      <c r="D42" s="1547" t="s">
        <v>584</v>
      </c>
      <c r="E42" s="1547"/>
      <c r="F42" s="1258"/>
      <c r="G42" s="1548">
        <v>5751</v>
      </c>
      <c r="H42" s="1548"/>
      <c r="I42" s="1548"/>
      <c r="J42" s="1286"/>
      <c r="K42" s="1548">
        <v>5924</v>
      </c>
      <c r="L42" s="1548"/>
      <c r="M42" s="1548"/>
      <c r="N42" s="1286"/>
      <c r="O42" s="1548">
        <v>64978</v>
      </c>
      <c r="P42" s="1548"/>
      <c r="Q42" s="1548"/>
      <c r="R42" s="1286"/>
      <c r="S42" s="1548">
        <v>60117</v>
      </c>
      <c r="T42" s="1548"/>
      <c r="U42" s="1548"/>
      <c r="V42" s="308"/>
      <c r="W42" s="1257"/>
      <c r="X42" s="1180"/>
      <c r="Y42" s="1180"/>
      <c r="Z42" s="1180"/>
      <c r="AA42" s="1180"/>
      <c r="AB42" s="1180"/>
      <c r="AC42" s="1180"/>
      <c r="AD42" s="1180"/>
      <c r="AE42" s="1180"/>
      <c r="AF42" s="1180"/>
      <c r="AG42" s="1180"/>
      <c r="AH42" s="1180"/>
      <c r="AI42" s="1180"/>
      <c r="AJ42" s="1180"/>
      <c r="AK42" s="1180"/>
    </row>
    <row r="43" spans="1:50" s="1181" customFormat="1" ht="10.5" customHeight="1">
      <c r="A43" s="1178"/>
      <c r="B43" s="1179"/>
      <c r="C43" s="243"/>
      <c r="D43" s="1547" t="s">
        <v>585</v>
      </c>
      <c r="E43" s="1547"/>
      <c r="F43" s="1256"/>
      <c r="G43" s="1548">
        <v>154</v>
      </c>
      <c r="H43" s="1548"/>
      <c r="I43" s="1548"/>
      <c r="J43" s="1286"/>
      <c r="K43" s="1548">
        <v>175</v>
      </c>
      <c r="L43" s="1548"/>
      <c r="M43" s="1548"/>
      <c r="N43" s="1286"/>
      <c r="O43" s="1548">
        <v>10452</v>
      </c>
      <c r="P43" s="1548"/>
      <c r="Q43" s="1548"/>
      <c r="R43" s="1286"/>
      <c r="S43" s="1548">
        <v>10326</v>
      </c>
      <c r="T43" s="1548"/>
      <c r="U43" s="1548"/>
      <c r="V43" s="308"/>
      <c r="W43" s="1257"/>
      <c r="X43" s="1180"/>
      <c r="Y43" s="1180"/>
      <c r="Z43" s="1180"/>
      <c r="AA43" s="1180"/>
      <c r="AB43" s="1180"/>
      <c r="AC43" s="1180"/>
      <c r="AD43" s="1180"/>
      <c r="AE43" s="1180"/>
      <c r="AF43" s="1180"/>
      <c r="AG43" s="1180"/>
      <c r="AH43" s="1180"/>
      <c r="AI43" s="1180"/>
      <c r="AJ43" s="1180"/>
      <c r="AK43" s="1180"/>
    </row>
    <row r="44" spans="1:50" s="1181" customFormat="1" ht="10.5" customHeight="1">
      <c r="A44" s="1178"/>
      <c r="B44" s="1179"/>
      <c r="C44" s="243"/>
      <c r="D44" s="1547" t="s">
        <v>586</v>
      </c>
      <c r="E44" s="1547"/>
      <c r="F44" s="1256"/>
      <c r="G44" s="1548">
        <v>380</v>
      </c>
      <c r="H44" s="1548"/>
      <c r="I44" s="1548"/>
      <c r="J44" s="1286"/>
      <c r="K44" s="1548">
        <v>421</v>
      </c>
      <c r="L44" s="1548"/>
      <c r="M44" s="1548"/>
      <c r="N44" s="1286"/>
      <c r="O44" s="1548">
        <v>15101</v>
      </c>
      <c r="P44" s="1548"/>
      <c r="Q44" s="1548"/>
      <c r="R44" s="1286"/>
      <c r="S44" s="1548">
        <v>14758</v>
      </c>
      <c r="T44" s="1548"/>
      <c r="U44" s="1548"/>
      <c r="V44" s="308"/>
      <c r="W44" s="1257"/>
      <c r="X44" s="1180"/>
      <c r="Y44" s="1180"/>
      <c r="Z44" s="1180"/>
      <c r="AA44" s="1180"/>
      <c r="AB44" s="1180"/>
      <c r="AC44" s="1180"/>
      <c r="AD44" s="1180"/>
      <c r="AE44" s="1180"/>
      <c r="AF44" s="1180"/>
      <c r="AG44" s="1180"/>
      <c r="AH44" s="1180"/>
      <c r="AI44" s="1180"/>
      <c r="AJ44" s="1180"/>
      <c r="AK44" s="1180"/>
    </row>
    <row r="45" spans="1:50" s="1181" customFormat="1" ht="10.5" customHeight="1">
      <c r="A45" s="1178"/>
      <c r="B45" s="1179"/>
      <c r="C45" s="243"/>
      <c r="D45" s="1547" t="s">
        <v>587</v>
      </c>
      <c r="E45" s="1547"/>
      <c r="F45" s="1256"/>
      <c r="G45" s="1548">
        <v>968</v>
      </c>
      <c r="H45" s="1548"/>
      <c r="I45" s="1548"/>
      <c r="J45" s="1286"/>
      <c r="K45" s="1548">
        <v>1042</v>
      </c>
      <c r="L45" s="1548"/>
      <c r="M45" s="1548"/>
      <c r="N45" s="1286"/>
      <c r="O45" s="1548">
        <v>18683</v>
      </c>
      <c r="P45" s="1548"/>
      <c r="Q45" s="1548"/>
      <c r="R45" s="1286"/>
      <c r="S45" s="1548">
        <v>17858</v>
      </c>
      <c r="T45" s="1548"/>
      <c r="U45" s="1548"/>
      <c r="V45" s="308"/>
      <c r="W45" s="1257"/>
      <c r="X45" s="1180"/>
      <c r="Y45" s="1180"/>
      <c r="Z45" s="1180"/>
      <c r="AA45" s="1180"/>
      <c r="AB45" s="1180"/>
      <c r="AC45" s="1180"/>
      <c r="AD45" s="1180"/>
      <c r="AE45" s="1180"/>
      <c r="AF45" s="1180"/>
      <c r="AG45" s="1180"/>
      <c r="AH45" s="1180"/>
      <c r="AI45" s="1180"/>
      <c r="AJ45" s="1180"/>
      <c r="AK45" s="1180"/>
    </row>
    <row r="46" spans="1:50" s="1181" customFormat="1" ht="10.5" customHeight="1">
      <c r="A46" s="1178"/>
      <c r="B46" s="1179"/>
      <c r="C46" s="243"/>
      <c r="D46" s="1547" t="s">
        <v>588</v>
      </c>
      <c r="E46" s="1547"/>
      <c r="F46" s="1256"/>
      <c r="G46" s="1548">
        <v>344</v>
      </c>
      <c r="H46" s="1548"/>
      <c r="I46" s="1548"/>
      <c r="J46" s="1286"/>
      <c r="K46" s="1548">
        <v>369</v>
      </c>
      <c r="L46" s="1548"/>
      <c r="M46" s="1548"/>
      <c r="N46" s="1286"/>
      <c r="O46" s="1548">
        <v>26459</v>
      </c>
      <c r="P46" s="1548"/>
      <c r="Q46" s="1548"/>
      <c r="R46" s="1286"/>
      <c r="S46" s="1548">
        <v>26215</v>
      </c>
      <c r="T46" s="1548"/>
      <c r="U46" s="1548"/>
      <c r="V46" s="308"/>
      <c r="W46" s="1257"/>
      <c r="X46" s="1180"/>
      <c r="Y46" s="1180"/>
      <c r="Z46" s="1180"/>
      <c r="AA46" s="1180"/>
      <c r="AB46" s="1180"/>
      <c r="AC46" s="1180"/>
      <c r="AD46" s="1180"/>
      <c r="AE46" s="1180"/>
      <c r="AF46" s="1180"/>
      <c r="AG46" s="1180"/>
      <c r="AH46" s="1180"/>
      <c r="AI46" s="1180"/>
      <c r="AJ46" s="1180"/>
      <c r="AK46" s="1180"/>
    </row>
    <row r="47" spans="1:50" s="1181" customFormat="1" ht="10.5" customHeight="1">
      <c r="A47" s="1178"/>
      <c r="B47" s="1179"/>
      <c r="C47" s="243"/>
      <c r="D47" s="1547" t="s">
        <v>589</v>
      </c>
      <c r="E47" s="1547"/>
      <c r="F47" s="1258"/>
      <c r="G47" s="1548">
        <v>117</v>
      </c>
      <c r="H47" s="1548"/>
      <c r="I47" s="1548"/>
      <c r="J47" s="1286"/>
      <c r="K47" s="1548">
        <v>123</v>
      </c>
      <c r="L47" s="1548"/>
      <c r="M47" s="1548"/>
      <c r="N47" s="1286"/>
      <c r="O47" s="1548">
        <v>3591</v>
      </c>
      <c r="P47" s="1548"/>
      <c r="Q47" s="1548"/>
      <c r="R47" s="1286"/>
      <c r="S47" s="1548">
        <v>3499</v>
      </c>
      <c r="T47" s="1548"/>
      <c r="U47" s="1548"/>
      <c r="V47" s="308"/>
      <c r="W47" s="1257"/>
      <c r="X47" s="1180"/>
      <c r="Y47" s="1180"/>
      <c r="Z47" s="1180"/>
      <c r="AA47" s="1180"/>
      <c r="AB47" s="1180"/>
      <c r="AC47" s="1180"/>
      <c r="AD47" s="1180"/>
      <c r="AE47" s="1180"/>
      <c r="AF47" s="1180"/>
      <c r="AG47" s="1180"/>
      <c r="AH47" s="1180"/>
      <c r="AI47" s="1180"/>
      <c r="AJ47" s="1180"/>
      <c r="AK47" s="1180"/>
    </row>
    <row r="48" spans="1:50" s="1181" customFormat="1" ht="10.5" customHeight="1">
      <c r="A48" s="1178"/>
      <c r="B48" s="1179"/>
      <c r="C48" s="243"/>
      <c r="D48" s="1547" t="s">
        <v>525</v>
      </c>
      <c r="E48" s="1547"/>
      <c r="F48" s="1256"/>
      <c r="G48" s="1548">
        <v>2484</v>
      </c>
      <c r="H48" s="1548"/>
      <c r="I48" s="1548"/>
      <c r="J48" s="1286"/>
      <c r="K48" s="1548">
        <v>2627</v>
      </c>
      <c r="L48" s="1548"/>
      <c r="M48" s="1548"/>
      <c r="N48" s="1286"/>
      <c r="O48" s="1548">
        <v>25798</v>
      </c>
      <c r="P48" s="1548"/>
      <c r="Q48" s="1548"/>
      <c r="R48" s="1286"/>
      <c r="S48" s="1548">
        <v>24186</v>
      </c>
      <c r="T48" s="1548"/>
      <c r="U48" s="1548"/>
      <c r="V48" s="308"/>
      <c r="W48" s="1257"/>
      <c r="X48" s="1180"/>
      <c r="Y48" s="1180"/>
      <c r="Z48" s="1180"/>
      <c r="AA48" s="1180"/>
      <c r="AB48" s="1180"/>
      <c r="AC48" s="1180"/>
      <c r="AD48" s="1180"/>
      <c r="AE48" s="1180"/>
      <c r="AF48" s="1180"/>
      <c r="AG48" s="1180"/>
      <c r="AH48" s="1180"/>
      <c r="AI48" s="1180"/>
      <c r="AJ48" s="1180"/>
      <c r="AK48" s="1180"/>
    </row>
    <row r="49" spans="1:37" s="1181" customFormat="1" ht="10.5" customHeight="1">
      <c r="A49" s="1178"/>
      <c r="B49" s="1179"/>
      <c r="C49" s="243"/>
      <c r="D49" s="1547" t="s">
        <v>526</v>
      </c>
      <c r="E49" s="1547"/>
      <c r="F49" s="1256"/>
      <c r="G49" s="1548">
        <v>1031</v>
      </c>
      <c r="H49" s="1548"/>
      <c r="I49" s="1548"/>
      <c r="J49" s="1286"/>
      <c r="K49" s="1548">
        <v>1074</v>
      </c>
      <c r="L49" s="1548"/>
      <c r="M49" s="1548"/>
      <c r="N49" s="1286"/>
      <c r="O49" s="1548">
        <v>10431</v>
      </c>
      <c r="P49" s="1548"/>
      <c r="Q49" s="1548"/>
      <c r="R49" s="1286"/>
      <c r="S49" s="1548">
        <v>9464</v>
      </c>
      <c r="T49" s="1548"/>
      <c r="U49" s="1548"/>
      <c r="V49" s="308"/>
      <c r="W49" s="1257"/>
      <c r="X49" s="1180"/>
      <c r="Y49" s="1180"/>
      <c r="Z49" s="1180"/>
      <c r="AA49" s="1180"/>
      <c r="AB49" s="1180"/>
      <c r="AC49" s="1180"/>
      <c r="AD49" s="1180"/>
      <c r="AE49" s="1180"/>
      <c r="AF49" s="1180"/>
      <c r="AG49" s="1180"/>
      <c r="AH49" s="1180"/>
      <c r="AI49" s="1180"/>
      <c r="AJ49" s="1180"/>
      <c r="AK49" s="1180"/>
    </row>
    <row r="50" spans="1:37" s="1181" customFormat="1" ht="10.5" customHeight="1">
      <c r="A50" s="1259"/>
      <c r="B50" s="1260"/>
      <c r="C50" s="243"/>
      <c r="D50" s="1547" t="s">
        <v>590</v>
      </c>
      <c r="E50" s="1547"/>
      <c r="F50" s="1256"/>
      <c r="G50" s="1548">
        <v>1180</v>
      </c>
      <c r="H50" s="1548"/>
      <c r="I50" s="1548"/>
      <c r="J50" s="1286"/>
      <c r="K50" s="1548">
        <v>1522</v>
      </c>
      <c r="L50" s="1548"/>
      <c r="M50" s="1548"/>
      <c r="N50" s="1286"/>
      <c r="O50" s="1548">
        <v>16936</v>
      </c>
      <c r="P50" s="1548"/>
      <c r="Q50" s="1548"/>
      <c r="R50" s="1286"/>
      <c r="S50" s="1548">
        <v>15934</v>
      </c>
      <c r="T50" s="1548"/>
      <c r="U50" s="1548"/>
      <c r="V50" s="308"/>
      <c r="W50" s="1257"/>
      <c r="X50" s="1180"/>
      <c r="Y50" s="1180"/>
      <c r="Z50" s="1180"/>
      <c r="AA50" s="1180"/>
      <c r="AB50" s="1180"/>
      <c r="AC50" s="1180"/>
      <c r="AD50" s="1180"/>
      <c r="AE50" s="1180"/>
      <c r="AF50" s="1180"/>
      <c r="AG50" s="1180"/>
      <c r="AH50" s="1180"/>
      <c r="AI50" s="1180"/>
      <c r="AJ50" s="1180"/>
      <c r="AK50" s="1180"/>
    </row>
    <row r="51" spans="1:37" s="1181" customFormat="1" ht="11.25" customHeight="1">
      <c r="A51" s="1259"/>
      <c r="B51" s="1260"/>
      <c r="C51" s="1222" t="s">
        <v>591</v>
      </c>
      <c r="D51" s="1261"/>
      <c r="E51" s="1256"/>
      <c r="F51" s="1256"/>
      <c r="G51" s="1545">
        <v>184</v>
      </c>
      <c r="H51" s="1545"/>
      <c r="I51" s="1545"/>
      <c r="J51" s="1283"/>
      <c r="K51" s="1545">
        <v>409</v>
      </c>
      <c r="L51" s="1545"/>
      <c r="M51" s="1545"/>
      <c r="N51" s="1283"/>
      <c r="O51" s="1545">
        <v>6892</v>
      </c>
      <c r="P51" s="1545"/>
      <c r="Q51" s="1545"/>
      <c r="R51" s="1283"/>
      <c r="S51" s="1545">
        <v>6828</v>
      </c>
      <c r="T51" s="1545"/>
      <c r="U51" s="1545"/>
      <c r="V51" s="308"/>
      <c r="W51" s="1257"/>
      <c r="X51" s="1180"/>
      <c r="Y51" s="1180"/>
      <c r="Z51" s="1180"/>
      <c r="AA51" s="1180"/>
      <c r="AB51" s="1180"/>
      <c r="AC51" s="1180"/>
      <c r="AD51" s="1180"/>
      <c r="AE51" s="1180"/>
      <c r="AF51" s="1180"/>
      <c r="AG51" s="1180"/>
      <c r="AH51" s="1180"/>
      <c r="AI51" s="1180"/>
      <c r="AJ51" s="1180"/>
      <c r="AK51" s="1180"/>
    </row>
    <row r="52" spans="1:37" s="1181" customFormat="1" ht="11.25" customHeight="1">
      <c r="A52" s="1259"/>
      <c r="B52" s="1260"/>
      <c r="C52" s="1222" t="s">
        <v>436</v>
      </c>
      <c r="D52" s="1262"/>
      <c r="E52" s="1258"/>
      <c r="F52" s="1258"/>
      <c r="G52" s="1545">
        <v>624</v>
      </c>
      <c r="H52" s="1545"/>
      <c r="I52" s="1545"/>
      <c r="J52" s="1283"/>
      <c r="K52" s="1545">
        <v>1220</v>
      </c>
      <c r="L52" s="1545"/>
      <c r="M52" s="1545"/>
      <c r="N52" s="1283"/>
      <c r="O52" s="1545">
        <v>20231</v>
      </c>
      <c r="P52" s="1545"/>
      <c r="Q52" s="1545"/>
      <c r="R52" s="1283"/>
      <c r="S52" s="1545">
        <v>19881</v>
      </c>
      <c r="T52" s="1545"/>
      <c r="U52" s="1545"/>
      <c r="V52" s="308"/>
      <c r="W52" s="1257"/>
      <c r="X52" s="1180"/>
      <c r="Y52" s="1180"/>
      <c r="Z52" s="1180"/>
      <c r="AA52" s="1180"/>
      <c r="AB52" s="1180"/>
      <c r="AC52" s="1180"/>
      <c r="AD52" s="1180"/>
      <c r="AE52" s="1180"/>
      <c r="AF52" s="1180"/>
      <c r="AG52" s="1180"/>
      <c r="AH52" s="1180"/>
      <c r="AI52" s="1180"/>
      <c r="AJ52" s="1180"/>
      <c r="AK52" s="1180"/>
    </row>
    <row r="53" spans="1:37" s="1181" customFormat="1" ht="11.25" customHeight="1">
      <c r="A53" s="1259"/>
      <c r="B53" s="1260"/>
      <c r="C53" s="1222" t="s">
        <v>437</v>
      </c>
      <c r="D53" s="1261"/>
      <c r="E53" s="1256"/>
      <c r="F53" s="1256"/>
      <c r="G53" s="1545">
        <v>29895</v>
      </c>
      <c r="H53" s="1545"/>
      <c r="I53" s="1545"/>
      <c r="J53" s="1283"/>
      <c r="K53" s="1545">
        <v>30934</v>
      </c>
      <c r="L53" s="1545"/>
      <c r="M53" s="1545"/>
      <c r="N53" s="1283"/>
      <c r="O53" s="1545">
        <v>212909</v>
      </c>
      <c r="P53" s="1545"/>
      <c r="Q53" s="1545"/>
      <c r="R53" s="1283"/>
      <c r="S53" s="1545">
        <v>191754</v>
      </c>
      <c r="T53" s="1545"/>
      <c r="U53" s="1545"/>
      <c r="V53" s="308"/>
      <c r="W53" s="1257"/>
      <c r="X53" s="1180"/>
      <c r="Y53" s="1180"/>
      <c r="Z53" s="1180"/>
      <c r="AA53" s="1180"/>
      <c r="AB53" s="1180"/>
      <c r="AC53" s="1180"/>
      <c r="AD53" s="1180"/>
      <c r="AE53" s="1180"/>
      <c r="AF53" s="1180"/>
      <c r="AG53" s="1180"/>
      <c r="AH53" s="1180"/>
      <c r="AI53" s="1180"/>
      <c r="AJ53" s="1180"/>
      <c r="AK53" s="1180"/>
    </row>
    <row r="54" spans="1:37" s="1181" customFormat="1" ht="11.25" customHeight="1">
      <c r="A54" s="1259"/>
      <c r="B54" s="1260"/>
      <c r="C54" s="1222" t="s">
        <v>438</v>
      </c>
      <c r="D54" s="1261"/>
      <c r="E54" s="1174"/>
      <c r="F54" s="1174"/>
      <c r="G54" s="1545">
        <v>74719</v>
      </c>
      <c r="H54" s="1545"/>
      <c r="I54" s="1545"/>
      <c r="J54" s="1283"/>
      <c r="K54" s="1545">
        <v>95848</v>
      </c>
      <c r="L54" s="1545"/>
      <c r="M54" s="1545"/>
      <c r="N54" s="1283"/>
      <c r="O54" s="1545">
        <v>510226</v>
      </c>
      <c r="P54" s="1545"/>
      <c r="Q54" s="1545"/>
      <c r="R54" s="1283"/>
      <c r="S54" s="1545">
        <v>460720</v>
      </c>
      <c r="T54" s="1545"/>
      <c r="U54" s="1545"/>
      <c r="V54" s="308"/>
      <c r="W54" s="1263"/>
      <c r="X54" s="1386"/>
      <c r="Y54" s="1386"/>
      <c r="Z54" s="1386"/>
      <c r="AA54" s="1386"/>
      <c r="AB54" s="1386"/>
      <c r="AC54" s="1180"/>
      <c r="AD54" s="1180"/>
      <c r="AE54" s="1180"/>
      <c r="AF54" s="1180"/>
      <c r="AG54" s="1180"/>
      <c r="AH54" s="1180"/>
      <c r="AI54" s="1180"/>
      <c r="AJ54" s="1180"/>
      <c r="AK54" s="1180"/>
    </row>
    <row r="55" spans="1:37" s="1181" customFormat="1" ht="9.75" customHeight="1">
      <c r="A55" s="1259"/>
      <c r="B55" s="1260"/>
      <c r="C55" s="243"/>
      <c r="D55" s="1547" t="s">
        <v>592</v>
      </c>
      <c r="E55" s="1547"/>
      <c r="F55" s="1258"/>
      <c r="G55" s="1548">
        <v>12080</v>
      </c>
      <c r="H55" s="1548"/>
      <c r="I55" s="1548"/>
      <c r="J55" s="1286"/>
      <c r="K55" s="1548">
        <v>13699</v>
      </c>
      <c r="L55" s="1548"/>
      <c r="M55" s="1548"/>
      <c r="N55" s="1286"/>
      <c r="O55" s="1548">
        <v>66471</v>
      </c>
      <c r="P55" s="1548"/>
      <c r="Q55" s="1548"/>
      <c r="R55" s="1286"/>
      <c r="S55" s="1548">
        <v>57874</v>
      </c>
      <c r="T55" s="1548"/>
      <c r="U55" s="1548"/>
      <c r="V55" s="308"/>
      <c r="W55" s="1257"/>
      <c r="X55" s="1386"/>
      <c r="Y55" s="1386"/>
      <c r="Z55" s="1386"/>
      <c r="AA55" s="1386"/>
      <c r="AB55" s="1386"/>
      <c r="AC55" s="1180"/>
      <c r="AD55" s="1180"/>
      <c r="AE55" s="1180"/>
      <c r="AF55" s="1180"/>
      <c r="AG55" s="1180"/>
      <c r="AH55" s="1180"/>
      <c r="AI55" s="1180"/>
      <c r="AJ55" s="1180"/>
      <c r="AK55" s="1180"/>
    </row>
    <row r="56" spans="1:37" s="1181" customFormat="1" ht="9.75" customHeight="1">
      <c r="A56" s="1259"/>
      <c r="B56" s="1260"/>
      <c r="C56" s="243"/>
      <c r="D56" s="1547" t="s">
        <v>593</v>
      </c>
      <c r="E56" s="1547"/>
      <c r="F56" s="1256"/>
      <c r="G56" s="1548">
        <v>21137</v>
      </c>
      <c r="H56" s="1548"/>
      <c r="I56" s="1548"/>
      <c r="J56" s="1286"/>
      <c r="K56" s="1548">
        <v>24950</v>
      </c>
      <c r="L56" s="1548"/>
      <c r="M56" s="1548"/>
      <c r="N56" s="1286"/>
      <c r="O56" s="1548">
        <v>161278</v>
      </c>
      <c r="P56" s="1548"/>
      <c r="Q56" s="1548"/>
      <c r="R56" s="1286"/>
      <c r="S56" s="1548">
        <v>145192</v>
      </c>
      <c r="T56" s="1548"/>
      <c r="U56" s="1548"/>
      <c r="V56" s="308"/>
      <c r="W56" s="1257"/>
      <c r="X56" s="1386"/>
      <c r="Y56" s="1386"/>
      <c r="Z56" s="1386"/>
      <c r="AA56" s="1386"/>
      <c r="AB56" s="1386"/>
      <c r="AC56" s="1180"/>
      <c r="AD56" s="1180"/>
      <c r="AE56" s="1180"/>
      <c r="AF56" s="1180"/>
      <c r="AG56" s="1180"/>
      <c r="AH56" s="1180"/>
      <c r="AI56" s="1180"/>
      <c r="AJ56" s="1180"/>
      <c r="AK56" s="1180"/>
    </row>
    <row r="57" spans="1:37" s="1181" customFormat="1" ht="9.75" customHeight="1">
      <c r="A57" s="1259"/>
      <c r="B57" s="1260"/>
      <c r="C57" s="243"/>
      <c r="D57" s="1547" t="s">
        <v>594</v>
      </c>
      <c r="E57" s="1547"/>
      <c r="F57" s="1256"/>
      <c r="G57" s="1548">
        <v>41502</v>
      </c>
      <c r="H57" s="1548"/>
      <c r="I57" s="1548"/>
      <c r="J57" s="1286"/>
      <c r="K57" s="1548">
        <v>57199</v>
      </c>
      <c r="L57" s="1548"/>
      <c r="M57" s="1548"/>
      <c r="N57" s="1286"/>
      <c r="O57" s="1548">
        <v>282477</v>
      </c>
      <c r="P57" s="1548"/>
      <c r="Q57" s="1548"/>
      <c r="R57" s="1286"/>
      <c r="S57" s="1548">
        <v>257654</v>
      </c>
      <c r="T57" s="1548"/>
      <c r="U57" s="1548"/>
      <c r="V57" s="308"/>
      <c r="W57" s="1257"/>
      <c r="X57" s="1386"/>
      <c r="Y57" s="1386"/>
      <c r="Z57" s="1386"/>
      <c r="AA57" s="1386"/>
      <c r="AB57" s="1386"/>
      <c r="AC57" s="1180"/>
      <c r="AD57" s="1180"/>
      <c r="AE57" s="1180"/>
      <c r="AF57" s="1180"/>
      <c r="AG57" s="1180"/>
      <c r="AH57" s="1180"/>
      <c r="AI57" s="1180"/>
      <c r="AJ57" s="1180"/>
      <c r="AK57" s="1180"/>
    </row>
    <row r="58" spans="1:37" s="1181" customFormat="1" ht="11.25" customHeight="1">
      <c r="A58" s="1259"/>
      <c r="B58" s="1260"/>
      <c r="C58" s="1222" t="s">
        <v>439</v>
      </c>
      <c r="D58" s="1285"/>
      <c r="E58" s="1256"/>
      <c r="F58" s="1256"/>
      <c r="G58" s="1545">
        <v>10925</v>
      </c>
      <c r="H58" s="1545"/>
      <c r="I58" s="1545"/>
      <c r="J58" s="1283"/>
      <c r="K58" s="1545">
        <v>12979</v>
      </c>
      <c r="L58" s="1545"/>
      <c r="M58" s="1545"/>
      <c r="N58" s="1283"/>
      <c r="O58" s="1545">
        <v>126215</v>
      </c>
      <c r="P58" s="1545"/>
      <c r="Q58" s="1545"/>
      <c r="R58" s="1283"/>
      <c r="S58" s="1545">
        <v>118244</v>
      </c>
      <c r="T58" s="1545"/>
      <c r="U58" s="1545"/>
      <c r="V58" s="308"/>
      <c r="W58" s="1257"/>
      <c r="X58" s="1386"/>
      <c r="Y58" s="1386"/>
      <c r="Z58" s="1386"/>
      <c r="AA58" s="1386"/>
      <c r="AB58" s="1386"/>
      <c r="AC58" s="1180"/>
      <c r="AD58" s="1180"/>
      <c r="AE58" s="1180"/>
      <c r="AF58" s="1180"/>
      <c r="AG58" s="1180"/>
      <c r="AH58" s="1180"/>
      <c r="AI58" s="1180"/>
      <c r="AJ58" s="1180"/>
      <c r="AK58" s="1180"/>
    </row>
    <row r="59" spans="1:37" s="1181" customFormat="1" ht="11.25" customHeight="1">
      <c r="A59" s="1259"/>
      <c r="B59" s="1260"/>
      <c r="C59" s="1222" t="s">
        <v>440</v>
      </c>
      <c r="D59" s="1262"/>
      <c r="E59" s="1256"/>
      <c r="F59" s="1256"/>
      <c r="G59" s="1545">
        <v>30385</v>
      </c>
      <c r="H59" s="1545"/>
      <c r="I59" s="1545"/>
      <c r="J59" s="1283"/>
      <c r="K59" s="1545">
        <v>34027</v>
      </c>
      <c r="L59" s="1545"/>
      <c r="M59" s="1545"/>
      <c r="N59" s="1283"/>
      <c r="O59" s="1545">
        <v>184574</v>
      </c>
      <c r="P59" s="1545"/>
      <c r="Q59" s="1545"/>
      <c r="R59" s="1283"/>
      <c r="S59" s="1545">
        <v>166346</v>
      </c>
      <c r="T59" s="1545"/>
      <c r="U59" s="1545"/>
      <c r="V59" s="308"/>
      <c r="W59" s="1257"/>
      <c r="X59" s="1386"/>
      <c r="Y59" s="1386"/>
      <c r="Z59" s="1386"/>
      <c r="AA59" s="1386"/>
      <c r="AB59" s="1386"/>
      <c r="AC59" s="1180"/>
      <c r="AD59" s="1180"/>
      <c r="AE59" s="1180"/>
      <c r="AF59" s="1180"/>
      <c r="AG59" s="1180"/>
      <c r="AH59" s="1180"/>
      <c r="AI59" s="1180"/>
      <c r="AJ59" s="1180"/>
      <c r="AK59" s="1180"/>
    </row>
    <row r="60" spans="1:37" s="1181" customFormat="1" ht="11.25" customHeight="1">
      <c r="A60" s="1259"/>
      <c r="B60" s="1260"/>
      <c r="C60" s="1222" t="s">
        <v>595</v>
      </c>
      <c r="D60" s="1262"/>
      <c r="E60" s="1258"/>
      <c r="F60" s="1258"/>
      <c r="G60" s="1545">
        <v>4095</v>
      </c>
      <c r="H60" s="1545"/>
      <c r="I60" s="1545"/>
      <c r="J60" s="1283"/>
      <c r="K60" s="1545">
        <v>4874</v>
      </c>
      <c r="L60" s="1545"/>
      <c r="M60" s="1545"/>
      <c r="N60" s="1283"/>
      <c r="O60" s="1545">
        <v>66590</v>
      </c>
      <c r="P60" s="1545"/>
      <c r="Q60" s="1545"/>
      <c r="R60" s="1283"/>
      <c r="S60" s="1545">
        <v>63429</v>
      </c>
      <c r="T60" s="1545"/>
      <c r="U60" s="1545"/>
      <c r="V60" s="308"/>
      <c r="W60" s="1257"/>
      <c r="X60" s="1386"/>
      <c r="Y60" s="1386"/>
      <c r="Z60" s="1386"/>
      <c r="AA60" s="1386"/>
      <c r="AB60" s="1386"/>
      <c r="AC60" s="1180"/>
      <c r="AD60" s="1180"/>
      <c r="AE60" s="1180"/>
      <c r="AF60" s="1180"/>
      <c r="AG60" s="1180"/>
      <c r="AH60" s="1180"/>
      <c r="AI60" s="1180"/>
      <c r="AJ60" s="1180"/>
      <c r="AK60" s="1180"/>
    </row>
    <row r="61" spans="1:37" s="1181" customFormat="1" ht="11.25" customHeight="1">
      <c r="A61" s="1259"/>
      <c r="B61" s="1260"/>
      <c r="C61" s="1222" t="s">
        <v>596</v>
      </c>
      <c r="D61" s="1261"/>
      <c r="E61" s="1256"/>
      <c r="F61" s="1256"/>
      <c r="G61" s="1545">
        <v>3456</v>
      </c>
      <c r="H61" s="1545"/>
      <c r="I61" s="1545"/>
      <c r="J61" s="1283"/>
      <c r="K61" s="1545">
        <v>10322</v>
      </c>
      <c r="L61" s="1545"/>
      <c r="M61" s="1545"/>
      <c r="N61" s="1283"/>
      <c r="O61" s="1545">
        <v>85558</v>
      </c>
      <c r="P61" s="1545"/>
      <c r="Q61" s="1545"/>
      <c r="R61" s="1283"/>
      <c r="S61" s="1545">
        <v>82456</v>
      </c>
      <c r="T61" s="1545"/>
      <c r="U61" s="1545"/>
      <c r="V61" s="308"/>
      <c r="W61" s="1257"/>
      <c r="X61" s="1386"/>
      <c r="Y61" s="1386"/>
      <c r="Z61" s="1386"/>
      <c r="AA61" s="1386"/>
      <c r="AB61" s="1386"/>
      <c r="AC61" s="1180"/>
      <c r="AD61" s="1180"/>
      <c r="AE61" s="1180"/>
      <c r="AF61" s="1180"/>
      <c r="AG61" s="1180"/>
      <c r="AH61" s="1180"/>
      <c r="AI61" s="1180"/>
      <c r="AJ61" s="1180"/>
      <c r="AK61" s="1180"/>
    </row>
    <row r="62" spans="1:37" s="1181" customFormat="1" ht="10.5" customHeight="1">
      <c r="A62" s="1259"/>
      <c r="B62" s="1260"/>
      <c r="C62" s="243"/>
      <c r="D62" s="1547" t="s">
        <v>597</v>
      </c>
      <c r="E62" s="1547"/>
      <c r="F62" s="1256"/>
      <c r="G62" s="1548">
        <v>931</v>
      </c>
      <c r="H62" s="1548"/>
      <c r="I62" s="1548"/>
      <c r="J62" s="1286"/>
      <c r="K62" s="1548">
        <v>6949</v>
      </c>
      <c r="L62" s="1548"/>
      <c r="M62" s="1548"/>
      <c r="N62" s="1286"/>
      <c r="O62" s="1548">
        <v>66159</v>
      </c>
      <c r="P62" s="1548"/>
      <c r="Q62" s="1548"/>
      <c r="R62" s="1286"/>
      <c r="S62" s="1548">
        <v>64752</v>
      </c>
      <c r="T62" s="1548"/>
      <c r="U62" s="1548"/>
      <c r="V62" s="308"/>
      <c r="W62" s="1257"/>
      <c r="X62" s="1386"/>
      <c r="Y62" s="1386"/>
      <c r="Z62" s="1386"/>
      <c r="AA62" s="1386"/>
      <c r="AB62" s="1386"/>
      <c r="AC62" s="1180"/>
      <c r="AD62" s="1180"/>
      <c r="AE62" s="1180"/>
      <c r="AF62" s="1180"/>
      <c r="AG62" s="1180"/>
      <c r="AH62" s="1180"/>
      <c r="AI62" s="1180"/>
      <c r="AJ62" s="1180"/>
      <c r="AK62" s="1180"/>
    </row>
    <row r="63" spans="1:37" s="1181" customFormat="1" ht="10.5" customHeight="1">
      <c r="A63" s="1259"/>
      <c r="B63" s="1260"/>
      <c r="C63" s="243"/>
      <c r="D63" s="1547" t="s">
        <v>598</v>
      </c>
      <c r="E63" s="1547"/>
      <c r="F63" s="1256"/>
      <c r="G63" s="1548">
        <v>154</v>
      </c>
      <c r="H63" s="1548"/>
      <c r="I63" s="1548"/>
      <c r="J63" s="1286"/>
      <c r="K63" s="1548">
        <v>668</v>
      </c>
      <c r="L63" s="1548"/>
      <c r="M63" s="1548"/>
      <c r="N63" s="1286"/>
      <c r="O63" s="1548">
        <v>10935</v>
      </c>
      <c r="P63" s="1548"/>
      <c r="Q63" s="1548"/>
      <c r="R63" s="1286"/>
      <c r="S63" s="1548">
        <v>10874</v>
      </c>
      <c r="T63" s="1548"/>
      <c r="U63" s="1548"/>
      <c r="V63" s="308"/>
      <c r="W63" s="1257"/>
      <c r="X63" s="1386"/>
      <c r="Y63" s="1386"/>
      <c r="Z63" s="1386"/>
      <c r="AA63" s="1386"/>
      <c r="AB63" s="1386"/>
      <c r="AC63" s="1180"/>
      <c r="AD63" s="1180"/>
      <c r="AE63" s="1180"/>
      <c r="AF63" s="1180"/>
      <c r="AG63" s="1180"/>
      <c r="AH63" s="1180"/>
      <c r="AI63" s="1180"/>
      <c r="AJ63" s="1180"/>
      <c r="AK63" s="1180"/>
    </row>
    <row r="64" spans="1:37" s="1181" customFormat="1" ht="10.5" customHeight="1">
      <c r="A64" s="1259"/>
      <c r="B64" s="1260"/>
      <c r="C64" s="243"/>
      <c r="D64" s="1547" t="s">
        <v>599</v>
      </c>
      <c r="E64" s="1547"/>
      <c r="F64" s="1256"/>
      <c r="G64" s="1548">
        <v>2371</v>
      </c>
      <c r="H64" s="1548"/>
      <c r="I64" s="1548"/>
      <c r="J64" s="1286"/>
      <c r="K64" s="1548">
        <v>2705</v>
      </c>
      <c r="L64" s="1548"/>
      <c r="M64" s="1548"/>
      <c r="N64" s="1286"/>
      <c r="O64" s="1548">
        <v>8464</v>
      </c>
      <c r="P64" s="1548"/>
      <c r="Q64" s="1548"/>
      <c r="R64" s="1286"/>
      <c r="S64" s="1548">
        <v>6830</v>
      </c>
      <c r="T64" s="1548"/>
      <c r="U64" s="1548"/>
      <c r="V64" s="308"/>
      <c r="W64" s="1257"/>
      <c r="X64" s="1386"/>
      <c r="Y64" s="1386"/>
      <c r="Z64" s="1386"/>
      <c r="AA64" s="1386"/>
      <c r="AB64" s="1386"/>
      <c r="AC64" s="1180"/>
      <c r="AD64" s="1180"/>
      <c r="AE64" s="1180"/>
      <c r="AF64" s="1180"/>
      <c r="AG64" s="1180"/>
      <c r="AH64" s="1180"/>
      <c r="AI64" s="1180"/>
      <c r="AJ64" s="1180"/>
      <c r="AK64" s="1180"/>
    </row>
    <row r="65" spans="1:37" s="1181" customFormat="1" ht="11.25" customHeight="1">
      <c r="A65" s="1259"/>
      <c r="B65" s="1260"/>
      <c r="C65" s="1222" t="s">
        <v>600</v>
      </c>
      <c r="D65" s="1176"/>
      <c r="E65" s="1256"/>
      <c r="F65" s="1256"/>
      <c r="G65" s="1545">
        <v>6220</v>
      </c>
      <c r="H65" s="1545"/>
      <c r="I65" s="1545"/>
      <c r="J65" s="1283"/>
      <c r="K65" s="1545">
        <v>6535</v>
      </c>
      <c r="L65" s="1545"/>
      <c r="M65" s="1545"/>
      <c r="N65" s="1283"/>
      <c r="O65" s="1545">
        <v>18785</v>
      </c>
      <c r="P65" s="1545"/>
      <c r="Q65" s="1545"/>
      <c r="R65" s="1283"/>
      <c r="S65" s="1545">
        <v>15248</v>
      </c>
      <c r="T65" s="1545"/>
      <c r="U65" s="1545"/>
      <c r="V65" s="1175"/>
      <c r="W65" s="1257"/>
      <c r="X65" s="1386"/>
      <c r="Y65" s="1386"/>
      <c r="Z65" s="1386"/>
      <c r="AA65" s="1386"/>
      <c r="AB65" s="1386"/>
      <c r="AC65" s="1180"/>
      <c r="AD65" s="1180"/>
      <c r="AE65" s="1180"/>
      <c r="AF65" s="1180"/>
      <c r="AG65" s="1180"/>
      <c r="AH65" s="1180"/>
      <c r="AI65" s="1180"/>
      <c r="AJ65" s="1180"/>
      <c r="AK65" s="1180"/>
    </row>
    <row r="66" spans="1:37" s="1181" customFormat="1" ht="11.25" customHeight="1">
      <c r="A66" s="1259"/>
      <c r="B66" s="1260"/>
      <c r="C66" s="1222" t="s">
        <v>601</v>
      </c>
      <c r="D66" s="1176"/>
      <c r="E66" s="1256"/>
      <c r="F66" s="1256"/>
      <c r="G66" s="1545">
        <v>20571</v>
      </c>
      <c r="H66" s="1545"/>
      <c r="I66" s="1545"/>
      <c r="J66" s="1283"/>
      <c r="K66" s="1545">
        <v>21694</v>
      </c>
      <c r="L66" s="1545"/>
      <c r="M66" s="1545"/>
      <c r="N66" s="1283"/>
      <c r="O66" s="1545">
        <v>111963</v>
      </c>
      <c r="P66" s="1545"/>
      <c r="Q66" s="1545"/>
      <c r="R66" s="1283"/>
      <c r="S66" s="1545">
        <v>97711</v>
      </c>
      <c r="T66" s="1545"/>
      <c r="U66" s="1545"/>
      <c r="V66" s="1177"/>
      <c r="W66" s="1257"/>
      <c r="X66" s="1386"/>
      <c r="Y66" s="1386"/>
      <c r="Z66" s="1386"/>
      <c r="AA66" s="1386"/>
      <c r="AB66" s="1386"/>
      <c r="AC66" s="1180"/>
      <c r="AD66" s="1180"/>
      <c r="AE66" s="1180"/>
      <c r="AF66" s="1180"/>
      <c r="AG66" s="1180"/>
      <c r="AH66" s="1180"/>
      <c r="AI66" s="1180"/>
      <c r="AJ66" s="1180"/>
      <c r="AK66" s="1180"/>
    </row>
    <row r="67" spans="1:37" s="1181" customFormat="1" ht="11.25" customHeight="1">
      <c r="A67" s="1259"/>
      <c r="B67" s="1260"/>
      <c r="C67" s="1222" t="s">
        <v>602</v>
      </c>
      <c r="D67" s="1176"/>
      <c r="E67" s="1258"/>
      <c r="F67" s="1258"/>
      <c r="G67" s="1545">
        <v>7180</v>
      </c>
      <c r="H67" s="1545"/>
      <c r="I67" s="1545"/>
      <c r="J67" s="1283"/>
      <c r="K67" s="1545">
        <v>8740</v>
      </c>
      <c r="L67" s="1545"/>
      <c r="M67" s="1545"/>
      <c r="N67" s="1283"/>
      <c r="O67" s="1545">
        <v>218662</v>
      </c>
      <c r="P67" s="1545"/>
      <c r="Q67" s="1545"/>
      <c r="R67" s="1283"/>
      <c r="S67" s="1545">
        <v>214023</v>
      </c>
      <c r="T67" s="1545"/>
      <c r="U67" s="1545"/>
      <c r="V67" s="308"/>
      <c r="W67" s="1257"/>
      <c r="X67" s="1386"/>
      <c r="Y67" s="1386"/>
      <c r="Z67" s="1386"/>
      <c r="AA67" s="1386"/>
      <c r="AB67" s="1386"/>
      <c r="AC67" s="1180"/>
      <c r="AD67" s="1180"/>
      <c r="AE67" s="1180"/>
      <c r="AF67" s="1180"/>
      <c r="AG67" s="1180"/>
      <c r="AH67" s="1180"/>
      <c r="AI67" s="1180"/>
      <c r="AJ67" s="1180"/>
      <c r="AK67" s="1180"/>
    </row>
    <row r="68" spans="1:37" s="1181" customFormat="1" ht="11.25" customHeight="1">
      <c r="A68" s="1259"/>
      <c r="B68" s="1260"/>
      <c r="C68" s="1222" t="s">
        <v>446</v>
      </c>
      <c r="D68" s="1176"/>
      <c r="E68" s="1256"/>
      <c r="F68" s="1256"/>
      <c r="G68" s="1545">
        <v>638</v>
      </c>
      <c r="H68" s="1545"/>
      <c r="I68" s="1545"/>
      <c r="J68" s="1283"/>
      <c r="K68" s="1545">
        <v>739</v>
      </c>
      <c r="L68" s="1545"/>
      <c r="M68" s="1545"/>
      <c r="N68" s="1283"/>
      <c r="O68" s="1545">
        <v>10490</v>
      </c>
      <c r="P68" s="1545"/>
      <c r="Q68" s="1545"/>
      <c r="R68" s="1283"/>
      <c r="S68" s="1545">
        <v>10463</v>
      </c>
      <c r="T68" s="1545"/>
      <c r="U68" s="1545"/>
      <c r="V68" s="308"/>
      <c r="W68" s="1257"/>
      <c r="X68" s="1386"/>
      <c r="Y68" s="1386"/>
      <c r="Z68" s="1386"/>
      <c r="AA68" s="1386"/>
      <c r="AB68" s="1386"/>
      <c r="AC68" s="1180"/>
      <c r="AD68" s="1180"/>
      <c r="AE68" s="1180"/>
      <c r="AF68" s="1180"/>
      <c r="AG68" s="1180"/>
      <c r="AH68" s="1180"/>
      <c r="AI68" s="1180"/>
      <c r="AJ68" s="1180"/>
      <c r="AK68" s="1180"/>
    </row>
    <row r="69" spans="1:37" s="1271" customFormat="1" ht="11.25" customHeight="1">
      <c r="A69" s="621"/>
      <c r="B69" s="1264"/>
      <c r="C69" s="1265" t="s">
        <v>447</v>
      </c>
      <c r="D69" s="1266"/>
      <c r="E69" s="1267"/>
      <c r="F69" s="1268"/>
      <c r="G69" s="1545">
        <v>3562</v>
      </c>
      <c r="H69" s="1545"/>
      <c r="I69" s="1545"/>
      <c r="J69" s="1283"/>
      <c r="K69" s="1545">
        <v>4322</v>
      </c>
      <c r="L69" s="1545"/>
      <c r="M69" s="1545"/>
      <c r="N69" s="1283"/>
      <c r="O69" s="1545">
        <v>54453</v>
      </c>
      <c r="P69" s="1545"/>
      <c r="Q69" s="1545"/>
      <c r="R69" s="1283"/>
      <c r="S69" s="1545">
        <v>51867</v>
      </c>
      <c r="T69" s="1545"/>
      <c r="U69" s="1545"/>
      <c r="V69" s="308"/>
      <c r="W69" s="1269"/>
      <c r="X69" s="1270"/>
      <c r="Y69" s="1270"/>
      <c r="Z69" s="1270"/>
      <c r="AA69" s="1270"/>
    </row>
    <row r="70" spans="1:37" ht="11.25" customHeight="1">
      <c r="A70" s="1202"/>
      <c r="B70" s="1272"/>
      <c r="C70" s="1265" t="s">
        <v>603</v>
      </c>
      <c r="D70" s="1266"/>
      <c r="E70" s="1273"/>
      <c r="F70" s="1273"/>
      <c r="G70" s="1545">
        <v>14259</v>
      </c>
      <c r="H70" s="1545"/>
      <c r="I70" s="1545"/>
      <c r="J70" s="1283"/>
      <c r="K70" s="1545">
        <v>17808</v>
      </c>
      <c r="L70" s="1545"/>
      <c r="M70" s="1545"/>
      <c r="N70" s="1283"/>
      <c r="O70" s="1545">
        <v>216882</v>
      </c>
      <c r="P70" s="1545"/>
      <c r="Q70" s="1545"/>
      <c r="R70" s="1283"/>
      <c r="S70" s="1545">
        <v>209941</v>
      </c>
      <c r="T70" s="1545"/>
      <c r="U70" s="1545"/>
      <c r="V70" s="308"/>
      <c r="W70" s="1257"/>
    </row>
    <row r="71" spans="1:37" ht="11.25" customHeight="1">
      <c r="A71" s="1202"/>
      <c r="B71" s="1202"/>
      <c r="C71" s="1265" t="s">
        <v>604</v>
      </c>
      <c r="D71" s="1266"/>
      <c r="E71" s="1202"/>
      <c r="F71" s="1202"/>
      <c r="G71" s="1545">
        <v>2715</v>
      </c>
      <c r="H71" s="1545"/>
      <c r="I71" s="1545"/>
      <c r="J71" s="1283"/>
      <c r="K71" s="1545">
        <v>3164</v>
      </c>
      <c r="L71" s="1545"/>
      <c r="M71" s="1545"/>
      <c r="N71" s="1283"/>
      <c r="O71" s="1545">
        <v>21132</v>
      </c>
      <c r="P71" s="1545"/>
      <c r="Q71" s="1545"/>
      <c r="R71" s="1283"/>
      <c r="S71" s="1545">
        <v>19721</v>
      </c>
      <c r="T71" s="1545"/>
      <c r="U71" s="1545"/>
      <c r="V71" s="308"/>
      <c r="W71" s="1257"/>
    </row>
    <row r="72" spans="1:37" ht="11.25" customHeight="1">
      <c r="A72" s="1202"/>
      <c r="B72" s="1202"/>
      <c r="C72" s="1265" t="s">
        <v>605</v>
      </c>
      <c r="D72" s="1266"/>
      <c r="E72" s="1202"/>
      <c r="F72" s="1202"/>
      <c r="G72" s="1545">
        <v>13245</v>
      </c>
      <c r="H72" s="1545"/>
      <c r="I72" s="1545"/>
      <c r="J72" s="1283"/>
      <c r="K72" s="1545">
        <v>15483</v>
      </c>
      <c r="L72" s="1545"/>
      <c r="M72" s="1545"/>
      <c r="N72" s="1283"/>
      <c r="O72" s="1545">
        <v>67765</v>
      </c>
      <c r="P72" s="1545"/>
      <c r="Q72" s="1545"/>
      <c r="R72" s="1283"/>
      <c r="S72" s="1545">
        <v>62791</v>
      </c>
      <c r="T72" s="1545"/>
      <c r="U72" s="1545"/>
      <c r="V72" s="308"/>
      <c r="W72" s="1202"/>
    </row>
    <row r="73" spans="1:37" ht="11.25" customHeight="1">
      <c r="A73" s="1202"/>
      <c r="B73" s="1202"/>
      <c r="C73" s="1265" t="s">
        <v>606</v>
      </c>
      <c r="D73" s="1266"/>
      <c r="E73" s="1202"/>
      <c r="F73" s="1202"/>
      <c r="G73" s="1545">
        <v>8</v>
      </c>
      <c r="H73" s="1545"/>
      <c r="I73" s="1545"/>
      <c r="J73" s="1283"/>
      <c r="K73" s="1545">
        <v>9</v>
      </c>
      <c r="L73" s="1545"/>
      <c r="M73" s="1545"/>
      <c r="N73" s="1283"/>
      <c r="O73" s="1545">
        <v>56</v>
      </c>
      <c r="P73" s="1545"/>
      <c r="Q73" s="1545"/>
      <c r="R73" s="1283"/>
      <c r="S73" s="1545">
        <v>53</v>
      </c>
      <c r="T73" s="1545"/>
      <c r="U73" s="1545"/>
      <c r="V73" s="308"/>
      <c r="W73" s="1202"/>
    </row>
    <row r="74" spans="1:37" ht="13.5" customHeight="1">
      <c r="A74" s="1202"/>
      <c r="B74" s="1202"/>
      <c r="C74" s="1182" t="s">
        <v>505</v>
      </c>
      <c r="D74" s="1274"/>
      <c r="E74" s="1275"/>
      <c r="F74" s="1267"/>
      <c r="G74" s="1276"/>
      <c r="H74" s="1276"/>
      <c r="I74" s="1277"/>
      <c r="J74" s="1277"/>
      <c r="K74" s="1278"/>
      <c r="L74" s="1278"/>
      <c r="M74" s="1279"/>
      <c r="N74" s="1279"/>
      <c r="O74" s="1278"/>
      <c r="P74" s="1278"/>
      <c r="Q74" s="1279"/>
      <c r="R74" s="1279"/>
      <c r="S74" s="1546"/>
      <c r="T74" s="1546"/>
      <c r="U74" s="1546"/>
      <c r="V74" s="1183"/>
      <c r="W74" s="1202"/>
    </row>
    <row r="75" spans="1:37" ht="10.5" customHeight="1">
      <c r="A75" s="1202"/>
      <c r="B75" s="1202"/>
      <c r="C75" s="1332" t="s">
        <v>607</v>
      </c>
      <c r="D75" s="1274"/>
      <c r="E75" s="1275"/>
      <c r="F75" s="1267"/>
      <c r="G75" s="1268"/>
      <c r="H75" s="1268"/>
      <c r="I75" s="1277"/>
      <c r="J75" s="1277"/>
      <c r="K75" s="1279"/>
      <c r="L75" s="1279"/>
      <c r="M75" s="1279"/>
      <c r="N75" s="1279"/>
      <c r="O75" s="1279"/>
      <c r="P75" s="1279"/>
      <c r="Q75" s="1279"/>
      <c r="R75" s="1279"/>
      <c r="S75" s="1546"/>
      <c r="T75" s="1546"/>
      <c r="U75" s="1546"/>
      <c r="V75" s="1183"/>
      <c r="W75" s="1202"/>
    </row>
    <row r="76" spans="1:37" ht="10.5" customHeight="1">
      <c r="A76" s="1202"/>
      <c r="B76" s="1202"/>
      <c r="C76" s="1333" t="s">
        <v>608</v>
      </c>
      <c r="D76" s="1274"/>
      <c r="E76" s="1275"/>
      <c r="F76" s="1267"/>
      <c r="G76" s="1268"/>
      <c r="H76" s="1268"/>
      <c r="I76" s="1277"/>
      <c r="J76" s="1277"/>
      <c r="K76" s="1279"/>
      <c r="L76" s="1279"/>
      <c r="M76" s="1279"/>
      <c r="N76" s="1279"/>
      <c r="O76" s="1279"/>
      <c r="P76" s="1279"/>
      <c r="Q76" s="1279"/>
      <c r="R76" s="1279"/>
      <c r="S76" s="1284"/>
      <c r="T76" s="1284"/>
      <c r="U76" s="1284"/>
      <c r="V76" s="1183"/>
      <c r="W76" s="1202"/>
    </row>
    <row r="77" spans="1:37" ht="13.5" customHeight="1">
      <c r="A77" s="1202"/>
      <c r="B77" s="1202"/>
      <c r="D77" s="1274"/>
      <c r="E77" s="1275"/>
      <c r="F77" s="1267"/>
      <c r="G77" s="1268"/>
      <c r="H77" s="1268"/>
      <c r="I77" s="1277"/>
      <c r="J77" s="1277"/>
      <c r="K77" s="1279"/>
      <c r="L77" s="1279"/>
      <c r="M77" s="1279"/>
      <c r="N77" s="1279"/>
      <c r="O77" s="1279"/>
      <c r="P77" s="1279"/>
      <c r="Q77" s="1279"/>
      <c r="R77" s="1279"/>
      <c r="S77" s="1544">
        <v>41671</v>
      </c>
      <c r="T77" s="1544"/>
      <c r="U77" s="1544"/>
      <c r="V77" s="495">
        <v>13</v>
      </c>
      <c r="W77" s="1202"/>
    </row>
    <row r="78" spans="1:37">
      <c r="C78" s="1280"/>
    </row>
    <row r="83" ht="4.5" customHeight="1"/>
  </sheetData>
  <mergeCells count="243">
    <mergeCell ref="B1:E1"/>
    <mergeCell ref="C21:E21"/>
    <mergeCell ref="G21:I21"/>
    <mergeCell ref="K21:M21"/>
    <mergeCell ref="O21:Q21"/>
    <mergeCell ref="S21:U21"/>
    <mergeCell ref="G25:I25"/>
    <mergeCell ref="K25:M25"/>
    <mergeCell ref="O25:Q25"/>
    <mergeCell ref="S25:U25"/>
    <mergeCell ref="G26:I26"/>
    <mergeCell ref="K26:M26"/>
    <mergeCell ref="O26:Q26"/>
    <mergeCell ref="S26:U26"/>
    <mergeCell ref="G23:I23"/>
    <mergeCell ref="K23:M23"/>
    <mergeCell ref="O23:Q23"/>
    <mergeCell ref="S23:U23"/>
    <mergeCell ref="G24:I24"/>
    <mergeCell ref="K24:M24"/>
    <mergeCell ref="O24:Q24"/>
    <mergeCell ref="S24:U24"/>
    <mergeCell ref="D27:E27"/>
    <mergeCell ref="G27:I27"/>
    <mergeCell ref="K27:M27"/>
    <mergeCell ref="O27:Q27"/>
    <mergeCell ref="S27:U27"/>
    <mergeCell ref="D28:E28"/>
    <mergeCell ref="G28:I28"/>
    <mergeCell ref="K28:M28"/>
    <mergeCell ref="O28:Q28"/>
    <mergeCell ref="S28:U28"/>
    <mergeCell ref="D29:E29"/>
    <mergeCell ref="G29:I29"/>
    <mergeCell ref="K29:M29"/>
    <mergeCell ref="O29:Q29"/>
    <mergeCell ref="S29:U29"/>
    <mergeCell ref="D30:E30"/>
    <mergeCell ref="G30:I30"/>
    <mergeCell ref="K30:M30"/>
    <mergeCell ref="O30:Q30"/>
    <mergeCell ref="S30:U30"/>
    <mergeCell ref="D31:E31"/>
    <mergeCell ref="G31:I31"/>
    <mergeCell ref="K31:M31"/>
    <mergeCell ref="O31:Q31"/>
    <mergeCell ref="S31:U31"/>
    <mergeCell ref="D32:E32"/>
    <mergeCell ref="G32:I32"/>
    <mergeCell ref="K32:M32"/>
    <mergeCell ref="O32:Q32"/>
    <mergeCell ref="S32:U32"/>
    <mergeCell ref="D33:E33"/>
    <mergeCell ref="G33:I33"/>
    <mergeCell ref="K33:M33"/>
    <mergeCell ref="O33:Q33"/>
    <mergeCell ref="S33:U33"/>
    <mergeCell ref="D34:E34"/>
    <mergeCell ref="G34:I34"/>
    <mergeCell ref="K34:M34"/>
    <mergeCell ref="O34:Q34"/>
    <mergeCell ref="S34:U34"/>
    <mergeCell ref="D35:E35"/>
    <mergeCell ref="G35:I35"/>
    <mergeCell ref="K35:M35"/>
    <mergeCell ref="O35:Q35"/>
    <mergeCell ref="S35:U35"/>
    <mergeCell ref="D36:E36"/>
    <mergeCell ref="G36:I36"/>
    <mergeCell ref="K36:M36"/>
    <mergeCell ref="O36:Q36"/>
    <mergeCell ref="S36:U36"/>
    <mergeCell ref="D37:E37"/>
    <mergeCell ref="G37:I37"/>
    <mergeCell ref="K37:M37"/>
    <mergeCell ref="O37:Q37"/>
    <mergeCell ref="S37:U37"/>
    <mergeCell ref="D38:E38"/>
    <mergeCell ref="G38:I38"/>
    <mergeCell ref="K38:M38"/>
    <mergeCell ref="O38:Q38"/>
    <mergeCell ref="S38:U38"/>
    <mergeCell ref="D39:E39"/>
    <mergeCell ref="G39:I39"/>
    <mergeCell ref="K39:M39"/>
    <mergeCell ref="O39:Q39"/>
    <mergeCell ref="S39:U39"/>
    <mergeCell ref="D40:E40"/>
    <mergeCell ref="G40:I40"/>
    <mergeCell ref="K40:M40"/>
    <mergeCell ref="O40:Q40"/>
    <mergeCell ref="S40:U40"/>
    <mergeCell ref="D41:E41"/>
    <mergeCell ref="G41:I41"/>
    <mergeCell ref="K41:M41"/>
    <mergeCell ref="O41:Q41"/>
    <mergeCell ref="S41:U41"/>
    <mergeCell ref="D42:E42"/>
    <mergeCell ref="G42:I42"/>
    <mergeCell ref="K42:M42"/>
    <mergeCell ref="O42:Q42"/>
    <mergeCell ref="S42:U42"/>
    <mergeCell ref="D43:E43"/>
    <mergeCell ref="G43:I43"/>
    <mergeCell ref="K43:M43"/>
    <mergeCell ref="O43:Q43"/>
    <mergeCell ref="S43:U43"/>
    <mergeCell ref="D44:E44"/>
    <mergeCell ref="G44:I44"/>
    <mergeCell ref="K44:M44"/>
    <mergeCell ref="O44:Q44"/>
    <mergeCell ref="S44:U44"/>
    <mergeCell ref="D45:E45"/>
    <mergeCell ref="G45:I45"/>
    <mergeCell ref="K45:M45"/>
    <mergeCell ref="O45:Q45"/>
    <mergeCell ref="S45:U45"/>
    <mergeCell ref="D46:E46"/>
    <mergeCell ref="G46:I46"/>
    <mergeCell ref="K46:M46"/>
    <mergeCell ref="O46:Q46"/>
    <mergeCell ref="S46:U46"/>
    <mergeCell ref="D47:E47"/>
    <mergeCell ref="G47:I47"/>
    <mergeCell ref="K47:M47"/>
    <mergeCell ref="O47:Q47"/>
    <mergeCell ref="S47:U47"/>
    <mergeCell ref="D48:E48"/>
    <mergeCell ref="G48:I48"/>
    <mergeCell ref="K48:M48"/>
    <mergeCell ref="O48:Q48"/>
    <mergeCell ref="S48:U48"/>
    <mergeCell ref="D49:E49"/>
    <mergeCell ref="G49:I49"/>
    <mergeCell ref="K49:M49"/>
    <mergeCell ref="O49:Q49"/>
    <mergeCell ref="S49:U49"/>
    <mergeCell ref="D50:E50"/>
    <mergeCell ref="G50:I50"/>
    <mergeCell ref="K50:M50"/>
    <mergeCell ref="O50:Q50"/>
    <mergeCell ref="S50:U50"/>
    <mergeCell ref="G53:I53"/>
    <mergeCell ref="K53:M53"/>
    <mergeCell ref="O53:Q53"/>
    <mergeCell ref="S53:U53"/>
    <mergeCell ref="G54:I54"/>
    <mergeCell ref="K54:M54"/>
    <mergeCell ref="O54:Q54"/>
    <mergeCell ref="S54:U54"/>
    <mergeCell ref="G51:I51"/>
    <mergeCell ref="K51:M51"/>
    <mergeCell ref="O51:Q51"/>
    <mergeCell ref="S51:U51"/>
    <mergeCell ref="G52:I52"/>
    <mergeCell ref="K52:M52"/>
    <mergeCell ref="O52:Q52"/>
    <mergeCell ref="S52:U52"/>
    <mergeCell ref="D55:E55"/>
    <mergeCell ref="G55:I55"/>
    <mergeCell ref="K55:M55"/>
    <mergeCell ref="O55:Q55"/>
    <mergeCell ref="S55:U55"/>
    <mergeCell ref="D56:E56"/>
    <mergeCell ref="G56:I56"/>
    <mergeCell ref="K56:M56"/>
    <mergeCell ref="O56:Q56"/>
    <mergeCell ref="S56:U56"/>
    <mergeCell ref="G59:I59"/>
    <mergeCell ref="K59:M59"/>
    <mergeCell ref="O59:Q59"/>
    <mergeCell ref="S59:U59"/>
    <mergeCell ref="G60:I60"/>
    <mergeCell ref="K60:M60"/>
    <mergeCell ref="O60:Q60"/>
    <mergeCell ref="S60:U60"/>
    <mergeCell ref="D57:E57"/>
    <mergeCell ref="G57:I57"/>
    <mergeCell ref="K57:M57"/>
    <mergeCell ref="O57:Q57"/>
    <mergeCell ref="S57:U57"/>
    <mergeCell ref="G58:I58"/>
    <mergeCell ref="K58:M58"/>
    <mergeCell ref="O58:Q58"/>
    <mergeCell ref="S58:U58"/>
    <mergeCell ref="G61:I61"/>
    <mergeCell ref="K61:M61"/>
    <mergeCell ref="O61:Q61"/>
    <mergeCell ref="S61:U61"/>
    <mergeCell ref="D62:E62"/>
    <mergeCell ref="G62:I62"/>
    <mergeCell ref="K62:M62"/>
    <mergeCell ref="O62:Q62"/>
    <mergeCell ref="S62:U62"/>
    <mergeCell ref="G65:I65"/>
    <mergeCell ref="K65:M65"/>
    <mergeCell ref="O65:Q65"/>
    <mergeCell ref="S65:U65"/>
    <mergeCell ref="G66:I66"/>
    <mergeCell ref="K66:M66"/>
    <mergeCell ref="O66:Q66"/>
    <mergeCell ref="S66:U66"/>
    <mergeCell ref="D63:E63"/>
    <mergeCell ref="G63:I63"/>
    <mergeCell ref="K63:M63"/>
    <mergeCell ref="O63:Q63"/>
    <mergeCell ref="S63:U63"/>
    <mergeCell ref="D64:E64"/>
    <mergeCell ref="G64:I64"/>
    <mergeCell ref="K64:M64"/>
    <mergeCell ref="O64:Q64"/>
    <mergeCell ref="S64:U64"/>
    <mergeCell ref="G69:I69"/>
    <mergeCell ref="K69:M69"/>
    <mergeCell ref="O69:Q69"/>
    <mergeCell ref="S69:U69"/>
    <mergeCell ref="G70:I70"/>
    <mergeCell ref="K70:M70"/>
    <mergeCell ref="O70:Q70"/>
    <mergeCell ref="S70:U70"/>
    <mergeCell ref="G67:I67"/>
    <mergeCell ref="K67:M67"/>
    <mergeCell ref="O67:Q67"/>
    <mergeCell ref="S67:U67"/>
    <mergeCell ref="G68:I68"/>
    <mergeCell ref="K68:M68"/>
    <mergeCell ref="O68:Q68"/>
    <mergeCell ref="S68:U68"/>
    <mergeCell ref="S77:U77"/>
    <mergeCell ref="G73:I73"/>
    <mergeCell ref="K73:M73"/>
    <mergeCell ref="O73:Q73"/>
    <mergeCell ref="S73:U73"/>
    <mergeCell ref="S74:U74"/>
    <mergeCell ref="S75:U75"/>
    <mergeCell ref="G71:I71"/>
    <mergeCell ref="K71:M71"/>
    <mergeCell ref="O71:Q71"/>
    <mergeCell ref="S71:U71"/>
    <mergeCell ref="G72:I72"/>
    <mergeCell ref="K72:M72"/>
    <mergeCell ref="O72:Q72"/>
    <mergeCell ref="S72:U72"/>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sheetPr codeName="Folha12">
    <tabColor theme="7"/>
  </sheetPr>
  <dimension ref="A1:T77"/>
  <sheetViews>
    <sheetView zoomScaleNormal="100" workbookViewId="0"/>
  </sheetViews>
  <sheetFormatPr defaultRowHeight="12.75"/>
  <cols>
    <col min="1" max="1" width="1" style="169" customWidth="1"/>
    <col min="2" max="2" width="2.5703125" style="169" customWidth="1"/>
    <col min="3" max="3" width="1" style="169" customWidth="1"/>
    <col min="4" max="4" width="20.85546875" style="169" customWidth="1"/>
    <col min="5" max="5" width="0.5703125" style="169" customWidth="1"/>
    <col min="6" max="6" width="8.42578125" style="169" customWidth="1"/>
    <col min="7" max="7" width="0.5703125" style="169" customWidth="1"/>
    <col min="8" max="14" width="9.28515625" style="169" customWidth="1"/>
    <col min="15" max="15" width="2.5703125" style="169" customWidth="1"/>
    <col min="16" max="16" width="1" style="169" customWidth="1"/>
    <col min="17" max="17" width="3.7109375" style="169" customWidth="1"/>
    <col min="18" max="16384" width="9.140625" style="169"/>
  </cols>
  <sheetData>
    <row r="1" spans="1:20" ht="13.5" customHeight="1">
      <c r="A1" s="168"/>
      <c r="B1" s="309"/>
      <c r="C1" s="309"/>
      <c r="D1" s="309"/>
      <c r="E1" s="294"/>
      <c r="F1" s="294"/>
      <c r="G1" s="294"/>
      <c r="H1" s="294"/>
      <c r="I1" s="294"/>
      <c r="J1" s="294"/>
      <c r="K1" s="294"/>
      <c r="L1" s="1567" t="s">
        <v>386</v>
      </c>
      <c r="M1" s="1567"/>
      <c r="N1" s="1567"/>
      <c r="O1" s="1567"/>
      <c r="P1" s="168"/>
      <c r="R1" s="256"/>
    </row>
    <row r="2" spans="1:20" ht="6" customHeight="1">
      <c r="A2" s="168"/>
      <c r="B2" s="310"/>
      <c r="C2" s="492"/>
      <c r="D2" s="492"/>
      <c r="E2" s="293"/>
      <c r="F2" s="293"/>
      <c r="G2" s="293"/>
      <c r="H2" s="293"/>
      <c r="I2" s="293"/>
      <c r="J2" s="293"/>
      <c r="K2" s="293"/>
      <c r="L2" s="293"/>
      <c r="M2" s="293"/>
      <c r="N2" s="170"/>
      <c r="O2" s="170"/>
      <c r="P2" s="168"/>
      <c r="R2" s="256"/>
    </row>
    <row r="3" spans="1:20" ht="13.5" customHeight="1" thickBot="1">
      <c r="A3" s="168"/>
      <c r="B3" s="311"/>
      <c r="C3" s="171"/>
      <c r="D3" s="171"/>
      <c r="E3" s="171"/>
      <c r="F3" s="170"/>
      <c r="G3" s="170"/>
      <c r="H3" s="170"/>
      <c r="I3" s="170"/>
      <c r="J3" s="170"/>
      <c r="K3" s="170"/>
      <c r="L3" s="691"/>
      <c r="M3" s="691"/>
      <c r="N3" s="691" t="s">
        <v>72</v>
      </c>
      <c r="O3" s="691"/>
      <c r="P3" s="691"/>
      <c r="R3" s="256"/>
    </row>
    <row r="4" spans="1:20" ht="15" customHeight="1" thickBot="1">
      <c r="A4" s="168"/>
      <c r="B4" s="311"/>
      <c r="C4" s="328" t="s">
        <v>356</v>
      </c>
      <c r="D4" s="332"/>
      <c r="E4" s="332"/>
      <c r="F4" s="332"/>
      <c r="G4" s="332"/>
      <c r="H4" s="332"/>
      <c r="I4" s="332"/>
      <c r="J4" s="332"/>
      <c r="K4" s="332"/>
      <c r="L4" s="332"/>
      <c r="M4" s="332"/>
      <c r="N4" s="333"/>
      <c r="O4" s="691"/>
      <c r="P4" s="691"/>
      <c r="R4" s="256"/>
    </row>
    <row r="5" spans="1:20" ht="7.5" customHeight="1">
      <c r="A5" s="168"/>
      <c r="B5" s="311"/>
      <c r="C5" s="1568" t="s">
        <v>87</v>
      </c>
      <c r="D5" s="1568"/>
      <c r="E5" s="170"/>
      <c r="F5" s="16"/>
      <c r="G5" s="170"/>
      <c r="H5" s="170"/>
      <c r="I5" s="170"/>
      <c r="J5" s="170"/>
      <c r="K5" s="170"/>
      <c r="L5" s="691"/>
      <c r="M5" s="691"/>
      <c r="N5" s="691"/>
      <c r="O5" s="691"/>
      <c r="P5" s="691"/>
      <c r="R5" s="256"/>
    </row>
    <row r="6" spans="1:20" ht="13.5" customHeight="1">
      <c r="A6" s="168"/>
      <c r="B6" s="311"/>
      <c r="C6" s="1569"/>
      <c r="D6" s="1569"/>
      <c r="E6" s="111">
        <v>1999</v>
      </c>
      <c r="F6" s="111"/>
      <c r="G6" s="170"/>
      <c r="H6" s="112">
        <v>2007</v>
      </c>
      <c r="I6" s="112">
        <v>2008</v>
      </c>
      <c r="J6" s="112">
        <v>2009</v>
      </c>
      <c r="K6" s="112">
        <v>2010</v>
      </c>
      <c r="L6" s="112">
        <v>2011</v>
      </c>
      <c r="M6" s="112">
        <v>2012</v>
      </c>
      <c r="N6" s="112">
        <v>2013</v>
      </c>
      <c r="O6" s="691"/>
      <c r="P6" s="691"/>
      <c r="R6" s="256"/>
    </row>
    <row r="7" spans="1:20" ht="2.25" customHeight="1">
      <c r="A7" s="168"/>
      <c r="B7" s="311"/>
      <c r="C7" s="113"/>
      <c r="D7" s="113"/>
      <c r="E7" s="16"/>
      <c r="F7" s="16"/>
      <c r="G7" s="170"/>
      <c r="H7" s="16"/>
      <c r="I7" s="16"/>
      <c r="J7" s="16"/>
      <c r="K7" s="16"/>
      <c r="L7" s="16"/>
      <c r="M7" s="16"/>
      <c r="N7" s="16"/>
      <c r="O7" s="691"/>
      <c r="P7" s="691"/>
      <c r="R7" s="256"/>
    </row>
    <row r="8" spans="1:20" ht="18.75" customHeight="1">
      <c r="A8" s="168"/>
      <c r="B8" s="311"/>
      <c r="C8" s="1570" t="s">
        <v>355</v>
      </c>
      <c r="D8" s="1570"/>
      <c r="E8" s="1570"/>
      <c r="F8" s="1570"/>
      <c r="G8" s="292"/>
      <c r="H8" s="1571">
        <v>403</v>
      </c>
      <c r="I8" s="1571">
        <v>426</v>
      </c>
      <c r="J8" s="1571">
        <v>450</v>
      </c>
      <c r="K8" s="1571">
        <v>475</v>
      </c>
      <c r="L8" s="1571">
        <v>485</v>
      </c>
      <c r="M8" s="1571">
        <v>485</v>
      </c>
      <c r="N8" s="1571">
        <v>485</v>
      </c>
      <c r="O8" s="260"/>
      <c r="P8" s="260"/>
      <c r="R8" s="261"/>
      <c r="S8" s="261"/>
      <c r="T8" s="261"/>
    </row>
    <row r="9" spans="1:20" ht="4.5" customHeight="1">
      <c r="A9" s="168"/>
      <c r="B9" s="311"/>
      <c r="C9" s="1570"/>
      <c r="D9" s="1570"/>
      <c r="E9" s="1570"/>
      <c r="F9" s="1570"/>
      <c r="G9" s="292"/>
      <c r="H9" s="1571"/>
      <c r="I9" s="1571"/>
      <c r="J9" s="1571"/>
      <c r="K9" s="1571"/>
      <c r="L9" s="1571"/>
      <c r="M9" s="1571"/>
      <c r="N9" s="1571"/>
      <c r="O9" s="260"/>
      <c r="P9" s="260"/>
      <c r="R9" s="256"/>
    </row>
    <row r="10" spans="1:20" s="174" customFormat="1" ht="10.5" customHeight="1">
      <c r="A10" s="172"/>
      <c r="B10" s="312"/>
      <c r="C10" s="1570"/>
      <c r="D10" s="1570"/>
      <c r="E10" s="1570"/>
      <c r="F10" s="1570"/>
      <c r="G10" s="331"/>
      <c r="H10" s="1571"/>
      <c r="I10" s="1571"/>
      <c r="J10" s="1571"/>
      <c r="K10" s="1571"/>
      <c r="L10" s="1571"/>
      <c r="M10" s="1571"/>
      <c r="N10" s="1571"/>
      <c r="O10" s="260"/>
      <c r="P10" s="260"/>
      <c r="R10" s="254"/>
    </row>
    <row r="11" spans="1:20" ht="31.5" customHeight="1">
      <c r="A11" s="168"/>
      <c r="B11" s="313"/>
      <c r="C11" s="259" t="s">
        <v>339</v>
      </c>
      <c r="D11" s="259"/>
      <c r="E11" s="255"/>
      <c r="F11" s="255"/>
      <c r="G11" s="258"/>
      <c r="H11" s="257" t="s">
        <v>338</v>
      </c>
      <c r="I11" s="257" t="s">
        <v>337</v>
      </c>
      <c r="J11" s="257" t="s">
        <v>336</v>
      </c>
      <c r="K11" s="257" t="s">
        <v>335</v>
      </c>
      <c r="L11" s="257" t="s">
        <v>334</v>
      </c>
      <c r="M11" s="684" t="s">
        <v>409</v>
      </c>
      <c r="N11" s="684" t="s">
        <v>409</v>
      </c>
      <c r="O11" s="257"/>
      <c r="P11" s="257"/>
      <c r="R11" s="256"/>
    </row>
    <row r="12" spans="1:20" s="174" customFormat="1" ht="18" customHeight="1">
      <c r="A12" s="172"/>
      <c r="B12" s="312"/>
      <c r="C12" s="175" t="s">
        <v>333</v>
      </c>
      <c r="D12" s="175"/>
      <c r="E12" s="255"/>
      <c r="F12" s="255"/>
      <c r="G12" s="173"/>
      <c r="H12" s="255" t="s">
        <v>332</v>
      </c>
      <c r="I12" s="255" t="s">
        <v>331</v>
      </c>
      <c r="J12" s="255" t="s">
        <v>330</v>
      </c>
      <c r="K12" s="255" t="s">
        <v>329</v>
      </c>
      <c r="L12" s="255" t="s">
        <v>328</v>
      </c>
      <c r="M12" s="684" t="s">
        <v>409</v>
      </c>
      <c r="N12" s="684" t="s">
        <v>409</v>
      </c>
      <c r="O12" s="255"/>
      <c r="P12" s="255"/>
      <c r="R12" s="254"/>
    </row>
    <row r="13" spans="1:20" ht="20.25" customHeight="1" thickBot="1">
      <c r="A13" s="168"/>
      <c r="B13" s="311"/>
      <c r="C13" s="693" t="s">
        <v>410</v>
      </c>
      <c r="D13" s="692"/>
      <c r="E13" s="170"/>
      <c r="F13" s="170"/>
      <c r="G13" s="170"/>
      <c r="H13" s="170"/>
      <c r="I13" s="170"/>
      <c r="J13" s="170"/>
      <c r="K13" s="170"/>
      <c r="L13" s="170"/>
      <c r="M13" s="170"/>
      <c r="N13" s="691"/>
      <c r="O13" s="170"/>
      <c r="P13" s="168"/>
    </row>
    <row r="14" spans="1:20" s="174" customFormat="1" ht="13.5" customHeight="1" thickBot="1">
      <c r="A14" s="172"/>
      <c r="B14" s="312"/>
      <c r="C14" s="328" t="s">
        <v>327</v>
      </c>
      <c r="D14" s="329"/>
      <c r="E14" s="329"/>
      <c r="F14" s="329"/>
      <c r="G14" s="329"/>
      <c r="H14" s="329"/>
      <c r="I14" s="329"/>
      <c r="J14" s="329"/>
      <c r="K14" s="329"/>
      <c r="L14" s="329"/>
      <c r="M14" s="329"/>
      <c r="N14" s="330"/>
      <c r="O14" s="170"/>
      <c r="P14" s="168"/>
      <c r="Q14" s="169"/>
      <c r="R14" s="169"/>
      <c r="S14" s="169"/>
      <c r="T14" s="169"/>
    </row>
    <row r="15" spans="1:20" ht="7.5" customHeight="1">
      <c r="A15" s="168"/>
      <c r="B15" s="311"/>
      <c r="C15" s="1573" t="s">
        <v>324</v>
      </c>
      <c r="D15" s="1573"/>
      <c r="E15" s="176"/>
      <c r="F15" s="176"/>
      <c r="G15" s="114"/>
      <c r="H15" s="177"/>
      <c r="I15" s="177"/>
      <c r="J15" s="177"/>
      <c r="K15" s="177"/>
      <c r="L15" s="177"/>
      <c r="M15" s="177"/>
      <c r="N15" s="177"/>
      <c r="O15" s="170"/>
      <c r="P15" s="168"/>
    </row>
    <row r="16" spans="1:20" ht="13.5" customHeight="1">
      <c r="A16" s="168"/>
      <c r="B16" s="311"/>
      <c r="C16" s="1493"/>
      <c r="D16" s="1493"/>
      <c r="E16" s="176"/>
      <c r="F16" s="176"/>
      <c r="G16" s="114"/>
      <c r="H16" s="1572">
        <v>2010</v>
      </c>
      <c r="I16" s="1572"/>
      <c r="J16" s="1572">
        <v>2011</v>
      </c>
      <c r="K16" s="1572"/>
      <c r="L16" s="1572">
        <v>2012</v>
      </c>
      <c r="M16" s="1572"/>
      <c r="N16" s="1090">
        <v>2013</v>
      </c>
      <c r="O16" s="170"/>
      <c r="P16" s="168"/>
    </row>
    <row r="17" spans="1:19" ht="12.75" customHeight="1">
      <c r="A17" s="168"/>
      <c r="B17" s="311"/>
      <c r="C17" s="176"/>
      <c r="D17" s="176"/>
      <c r="E17" s="176"/>
      <c r="F17" s="176"/>
      <c r="G17" s="114"/>
      <c r="H17" s="1090" t="s">
        <v>89</v>
      </c>
      <c r="I17" s="583" t="s">
        <v>88</v>
      </c>
      <c r="J17" s="886" t="s">
        <v>89</v>
      </c>
      <c r="K17" s="887" t="s">
        <v>88</v>
      </c>
      <c r="L17" s="886" t="s">
        <v>89</v>
      </c>
      <c r="M17" s="583" t="s">
        <v>88</v>
      </c>
      <c r="N17" s="886" t="s">
        <v>89</v>
      </c>
      <c r="O17" s="170"/>
      <c r="P17" s="168"/>
    </row>
    <row r="18" spans="1:19" ht="4.5" customHeight="1">
      <c r="A18" s="168"/>
      <c r="B18" s="311"/>
      <c r="C18" s="176"/>
      <c r="D18" s="176"/>
      <c r="E18" s="176"/>
      <c r="F18" s="176"/>
      <c r="G18" s="114"/>
      <c r="H18" s="496"/>
      <c r="I18" s="496"/>
      <c r="J18" s="496"/>
      <c r="K18" s="496"/>
      <c r="L18" s="496"/>
      <c r="M18" s="496"/>
      <c r="N18" s="496"/>
      <c r="O18" s="177"/>
      <c r="P18" s="168"/>
    </row>
    <row r="19" spans="1:19" ht="15" customHeight="1">
      <c r="A19" s="168"/>
      <c r="B19" s="311"/>
      <c r="C19" s="286" t="s">
        <v>354</v>
      </c>
      <c r="D19" s="325"/>
      <c r="E19" s="318"/>
      <c r="F19" s="318"/>
      <c r="G19" s="327"/>
      <c r="H19" s="324">
        <v>926</v>
      </c>
      <c r="I19" s="324">
        <v>942.38</v>
      </c>
      <c r="J19" s="324">
        <v>962.93</v>
      </c>
      <c r="K19" s="324">
        <v>971.52</v>
      </c>
      <c r="L19" s="686">
        <v>950.38</v>
      </c>
      <c r="M19" s="686">
        <v>962.38</v>
      </c>
      <c r="N19" s="686">
        <v>962.96</v>
      </c>
      <c r="O19" s="177"/>
      <c r="P19" s="168"/>
    </row>
    <row r="20" spans="1:19" ht="13.5" customHeight="1">
      <c r="A20" s="168"/>
      <c r="B20" s="311"/>
      <c r="C20" s="700" t="s">
        <v>74</v>
      </c>
      <c r="D20" s="178"/>
      <c r="E20" s="176"/>
      <c r="F20" s="176"/>
      <c r="G20" s="114"/>
      <c r="H20" s="232">
        <v>1003.7</v>
      </c>
      <c r="I20" s="232">
        <v>1024.42</v>
      </c>
      <c r="J20" s="232">
        <v>1051.9000000000001</v>
      </c>
      <c r="K20" s="232">
        <v>1053.68</v>
      </c>
      <c r="L20" s="687">
        <v>1033.26</v>
      </c>
      <c r="M20" s="687">
        <v>1043.17</v>
      </c>
      <c r="N20" s="687">
        <v>1043.8499999999999</v>
      </c>
      <c r="O20" s="177"/>
      <c r="P20" s="168"/>
    </row>
    <row r="21" spans="1:19" ht="13.5" customHeight="1">
      <c r="A21" s="168"/>
      <c r="B21" s="311"/>
      <c r="C21" s="700" t="s">
        <v>73</v>
      </c>
      <c r="D21" s="178"/>
      <c r="E21" s="176"/>
      <c r="F21" s="176"/>
      <c r="G21" s="114"/>
      <c r="H21" s="232">
        <v>822.66</v>
      </c>
      <c r="I21" s="232">
        <v>831.86</v>
      </c>
      <c r="J21" s="232">
        <v>842</v>
      </c>
      <c r="K21" s="232">
        <v>858.3</v>
      </c>
      <c r="L21" s="687">
        <v>839.63</v>
      </c>
      <c r="M21" s="687">
        <v>856.25</v>
      </c>
      <c r="N21" s="687">
        <v>857.33</v>
      </c>
      <c r="O21" s="177"/>
      <c r="P21" s="168"/>
    </row>
    <row r="22" spans="1:19" ht="6.75" customHeight="1">
      <c r="A22" s="168"/>
      <c r="B22" s="311"/>
      <c r="C22" s="225"/>
      <c r="D22" s="178"/>
      <c r="E22" s="176"/>
      <c r="F22" s="176"/>
      <c r="G22" s="114"/>
      <c r="H22" s="114"/>
      <c r="I22" s="114"/>
      <c r="J22" s="114"/>
      <c r="K22" s="114"/>
      <c r="L22" s="701"/>
      <c r="M22" s="701"/>
      <c r="N22" s="701"/>
      <c r="O22" s="177"/>
      <c r="P22" s="168"/>
    </row>
    <row r="23" spans="1:19" ht="15" customHeight="1">
      <c r="A23" s="168"/>
      <c r="B23" s="311"/>
      <c r="C23" s="286" t="s">
        <v>353</v>
      </c>
      <c r="D23" s="325"/>
      <c r="E23" s="318"/>
      <c r="F23" s="318"/>
      <c r="G23" s="323"/>
      <c r="H23" s="324">
        <v>1109.3</v>
      </c>
      <c r="I23" s="324">
        <v>1118.48</v>
      </c>
      <c r="J23" s="324">
        <v>1134.44</v>
      </c>
      <c r="K23" s="324">
        <v>1142.5999999999999</v>
      </c>
      <c r="L23" s="686">
        <v>1114.97</v>
      </c>
      <c r="M23" s="686">
        <v>1123.5</v>
      </c>
      <c r="N23" s="686">
        <v>1124.83</v>
      </c>
      <c r="O23" s="177"/>
      <c r="P23" s="168"/>
      <c r="S23" s="1113"/>
    </row>
    <row r="24" spans="1:19" s="180" customFormat="1" ht="13.5" customHeight="1">
      <c r="A24" s="179"/>
      <c r="B24" s="314"/>
      <c r="C24" s="700" t="s">
        <v>74</v>
      </c>
      <c r="D24" s="178"/>
      <c r="E24" s="176"/>
      <c r="F24" s="176"/>
      <c r="G24" s="114"/>
      <c r="H24" s="232">
        <v>1222.71</v>
      </c>
      <c r="I24" s="232">
        <v>1233.19</v>
      </c>
      <c r="J24" s="232">
        <v>1253.2</v>
      </c>
      <c r="K24" s="232">
        <v>1254.07</v>
      </c>
      <c r="L24" s="687">
        <v>1226.07</v>
      </c>
      <c r="M24" s="687">
        <v>1231.47</v>
      </c>
      <c r="N24" s="687">
        <v>1232.1199999999999</v>
      </c>
      <c r="O24" s="176"/>
      <c r="P24" s="179"/>
    </row>
    <row r="25" spans="1:19" s="180" customFormat="1" ht="13.5" customHeight="1">
      <c r="A25" s="179"/>
      <c r="B25" s="314"/>
      <c r="C25" s="700" t="s">
        <v>73</v>
      </c>
      <c r="D25" s="178"/>
      <c r="E25" s="176"/>
      <c r="F25" s="176"/>
      <c r="G25" s="114"/>
      <c r="H25" s="232">
        <v>958.24</v>
      </c>
      <c r="I25" s="232">
        <v>963.92</v>
      </c>
      <c r="J25" s="232">
        <v>973</v>
      </c>
      <c r="K25" s="232">
        <v>988.98</v>
      </c>
      <c r="L25" s="687">
        <v>966.48</v>
      </c>
      <c r="M25" s="687">
        <v>981.64</v>
      </c>
      <c r="N25" s="687">
        <v>984.61</v>
      </c>
      <c r="O25" s="176"/>
      <c r="P25" s="179"/>
      <c r="S25" s="1112"/>
    </row>
    <row r="26" spans="1:19" ht="6.75" customHeight="1">
      <c r="A26" s="168"/>
      <c r="B26" s="311"/>
      <c r="C26" s="584"/>
      <c r="D26" s="178"/>
      <c r="E26" s="176"/>
      <c r="F26" s="176"/>
      <c r="G26" s="114"/>
      <c r="H26" s="114"/>
      <c r="I26" s="114"/>
      <c r="J26" s="114"/>
      <c r="K26" s="114"/>
      <c r="L26" s="701"/>
      <c r="M26" s="701"/>
      <c r="N26" s="701"/>
      <c r="O26" s="177"/>
      <c r="P26" s="168"/>
    </row>
    <row r="27" spans="1:19" ht="15" customHeight="1">
      <c r="A27" s="168"/>
      <c r="B27" s="311"/>
      <c r="C27" s="286" t="s">
        <v>352</v>
      </c>
      <c r="D27" s="325"/>
      <c r="E27" s="318"/>
      <c r="F27" s="318"/>
      <c r="G27" s="326"/>
      <c r="H27" s="688">
        <f>H19/H23*100</f>
        <v>83.476065987559721</v>
      </c>
      <c r="I27" s="688">
        <f t="shared" ref="I27:N27" si="0">I19/I23*100</f>
        <v>84.25541806737715</v>
      </c>
      <c r="J27" s="688">
        <f t="shared" si="0"/>
        <v>84.881527449666777</v>
      </c>
      <c r="K27" s="688">
        <f t="shared" si="0"/>
        <v>85.027131104498523</v>
      </c>
      <c r="L27" s="688">
        <f t="shared" si="0"/>
        <v>85.238167843080987</v>
      </c>
      <c r="M27" s="688">
        <f t="shared" si="0"/>
        <v>85.659101023586999</v>
      </c>
      <c r="N27" s="688">
        <f t="shared" si="0"/>
        <v>85.609380973124843</v>
      </c>
      <c r="O27" s="177"/>
      <c r="P27" s="168"/>
    </row>
    <row r="28" spans="1:19" ht="13.5" customHeight="1">
      <c r="A28" s="168"/>
      <c r="B28" s="311"/>
      <c r="C28" s="700" t="s">
        <v>74</v>
      </c>
      <c r="D28" s="178"/>
      <c r="E28" s="176"/>
      <c r="F28" s="176"/>
      <c r="G28" s="253"/>
      <c r="H28" s="1091">
        <f>H20/H24*100</f>
        <v>82.08814845711575</v>
      </c>
      <c r="I28" s="1091">
        <f t="shared" ref="I28:N29" si="1">I20/I24*100</f>
        <v>83.070735247609861</v>
      </c>
      <c r="J28" s="1091">
        <f t="shared" si="1"/>
        <v>83.937120970315988</v>
      </c>
      <c r="K28" s="1091">
        <f t="shared" si="1"/>
        <v>84.020828183434745</v>
      </c>
      <c r="L28" s="1091">
        <f t="shared" si="1"/>
        <v>84.274144216888118</v>
      </c>
      <c r="M28" s="1091">
        <f t="shared" si="1"/>
        <v>84.709331124590932</v>
      </c>
      <c r="N28" s="1091">
        <f t="shared" si="1"/>
        <v>84.719832483848975</v>
      </c>
      <c r="O28" s="177"/>
      <c r="P28" s="168"/>
    </row>
    <row r="29" spans="1:19" ht="13.5" customHeight="1">
      <c r="A29" s="168"/>
      <c r="B29" s="311"/>
      <c r="C29" s="700" t="s">
        <v>73</v>
      </c>
      <c r="D29" s="178"/>
      <c r="E29" s="176"/>
      <c r="F29" s="176"/>
      <c r="G29" s="253"/>
      <c r="H29" s="1091">
        <f>H21/H25*100</f>
        <v>85.85114376356654</v>
      </c>
      <c r="I29" s="1091">
        <f t="shared" si="1"/>
        <v>86.299692920574316</v>
      </c>
      <c r="J29" s="1091">
        <f t="shared" si="1"/>
        <v>86.536485097636174</v>
      </c>
      <c r="K29" s="1091">
        <f t="shared" si="1"/>
        <v>86.786385973427159</v>
      </c>
      <c r="L29" s="1091">
        <f t="shared" si="1"/>
        <v>86.875051734127979</v>
      </c>
      <c r="M29" s="1091">
        <f t="shared" si="1"/>
        <v>87.226478138625168</v>
      </c>
      <c r="N29" s="1091">
        <f t="shared" si="1"/>
        <v>87.073054305765737</v>
      </c>
      <c r="O29" s="177"/>
      <c r="P29" s="168"/>
    </row>
    <row r="30" spans="1:19" ht="6.75" customHeight="1">
      <c r="A30" s="168"/>
      <c r="B30" s="311"/>
      <c r="C30" s="225"/>
      <c r="D30" s="178"/>
      <c r="E30" s="176"/>
      <c r="F30" s="176"/>
      <c r="G30" s="252"/>
      <c r="H30" s="251"/>
      <c r="I30" s="251"/>
      <c r="J30" s="251"/>
      <c r="K30" s="251"/>
      <c r="L30" s="689"/>
      <c r="M30" s="689"/>
      <c r="N30" s="689"/>
      <c r="O30" s="177"/>
      <c r="P30" s="168"/>
    </row>
    <row r="31" spans="1:19" ht="23.25" customHeight="1">
      <c r="A31" s="168"/>
      <c r="B31" s="311"/>
      <c r="C31" s="1574" t="s">
        <v>351</v>
      </c>
      <c r="D31" s="1574"/>
      <c r="E31" s="1574"/>
      <c r="F31" s="1574"/>
      <c r="G31" s="323"/>
      <c r="H31" s="324">
        <v>9.4</v>
      </c>
      <c r="I31" s="324">
        <v>10.5</v>
      </c>
      <c r="J31" s="324">
        <v>10.9</v>
      </c>
      <c r="K31" s="324">
        <v>11.3</v>
      </c>
      <c r="L31" s="686">
        <v>12.7</v>
      </c>
      <c r="M31" s="686">
        <v>12.9</v>
      </c>
      <c r="N31" s="686">
        <v>11.7</v>
      </c>
      <c r="O31" s="177"/>
      <c r="P31" s="168"/>
    </row>
    <row r="32" spans="1:19" ht="13.5" customHeight="1">
      <c r="A32" s="179"/>
      <c r="B32" s="314"/>
      <c r="C32" s="700" t="s">
        <v>326</v>
      </c>
      <c r="D32" s="178"/>
      <c r="E32" s="176"/>
      <c r="F32" s="176"/>
      <c r="G32" s="114"/>
      <c r="H32" s="232">
        <v>6.4</v>
      </c>
      <c r="I32" s="232">
        <v>7.5</v>
      </c>
      <c r="J32" s="232">
        <v>8.1</v>
      </c>
      <c r="K32" s="232">
        <v>8.3000000000000007</v>
      </c>
      <c r="L32" s="687">
        <v>10</v>
      </c>
      <c r="M32" s="687">
        <v>10.1</v>
      </c>
      <c r="N32" s="687">
        <v>9.1999999999999993</v>
      </c>
      <c r="P32" s="168"/>
    </row>
    <row r="33" spans="1:18" ht="13.5" customHeight="1">
      <c r="A33" s="168"/>
      <c r="B33" s="311"/>
      <c r="C33" s="700" t="s">
        <v>325</v>
      </c>
      <c r="D33" s="178"/>
      <c r="E33" s="176"/>
      <c r="F33" s="176"/>
      <c r="G33" s="114"/>
      <c r="H33" s="232">
        <v>13.4</v>
      </c>
      <c r="I33" s="232">
        <v>14.4</v>
      </c>
      <c r="J33" s="232">
        <v>14.7</v>
      </c>
      <c r="K33" s="232">
        <v>15.3</v>
      </c>
      <c r="L33" s="687">
        <v>16.399999999999999</v>
      </c>
      <c r="M33" s="687">
        <v>16.600000000000001</v>
      </c>
      <c r="N33" s="687">
        <v>15.1</v>
      </c>
      <c r="O33" s="177"/>
      <c r="P33" s="168"/>
      <c r="R33" s="244"/>
    </row>
    <row r="34" spans="1:18" ht="18" customHeight="1" thickBot="1">
      <c r="A34" s="168"/>
      <c r="B34" s="311"/>
      <c r="C34" s="225"/>
      <c r="D34" s="178"/>
      <c r="E34" s="176"/>
      <c r="F34" s="176"/>
      <c r="G34" s="1555"/>
      <c r="H34" s="1555"/>
      <c r="I34" s="1555"/>
      <c r="J34" s="1555"/>
      <c r="K34" s="1555"/>
      <c r="L34" s="1555"/>
      <c r="M34" s="1566"/>
      <c r="N34" s="1566"/>
      <c r="O34" s="177"/>
      <c r="P34" s="168"/>
    </row>
    <row r="35" spans="1:18" ht="30.75" customHeight="1" thickBot="1">
      <c r="A35" s="168"/>
      <c r="B35" s="311"/>
      <c r="C35" s="1557" t="s">
        <v>350</v>
      </c>
      <c r="D35" s="1558"/>
      <c r="E35" s="1558"/>
      <c r="F35" s="1558"/>
      <c r="G35" s="1558"/>
      <c r="H35" s="1558"/>
      <c r="I35" s="1558"/>
      <c r="J35" s="1558"/>
      <c r="K35" s="1558"/>
      <c r="L35" s="1558"/>
      <c r="M35" s="1558"/>
      <c r="N35" s="1559"/>
      <c r="O35" s="242"/>
      <c r="P35" s="168"/>
      <c r="Q35" s="183"/>
    </row>
    <row r="36" spans="1:18" ht="7.5" customHeight="1">
      <c r="A36" s="168"/>
      <c r="B36" s="311"/>
      <c r="C36" s="1560" t="s">
        <v>324</v>
      </c>
      <c r="D36" s="1560"/>
      <c r="E36" s="246"/>
      <c r="F36" s="245"/>
      <c r="G36" s="181"/>
      <c r="H36" s="184"/>
      <c r="I36" s="184"/>
      <c r="J36" s="184"/>
      <c r="K36" s="184"/>
      <c r="L36" s="184"/>
      <c r="M36" s="184"/>
      <c r="N36" s="184"/>
      <c r="O36" s="242"/>
      <c r="P36" s="168"/>
      <c r="Q36" s="183"/>
    </row>
    <row r="37" spans="1:18" ht="36" customHeight="1">
      <c r="A37" s="168"/>
      <c r="B37" s="311"/>
      <c r="C37" s="1561"/>
      <c r="D37" s="1561"/>
      <c r="E37" s="249"/>
      <c r="F37" s="249"/>
      <c r="G37" s="249"/>
      <c r="H37" s="249"/>
      <c r="I37" s="1562" t="s">
        <v>323</v>
      </c>
      <c r="J37" s="1562"/>
      <c r="K37" s="1563" t="s">
        <v>322</v>
      </c>
      <c r="L37" s="1564"/>
      <c r="M37" s="1563" t="s">
        <v>321</v>
      </c>
      <c r="N37" s="1562"/>
      <c r="O37" s="242"/>
      <c r="P37" s="168"/>
      <c r="Q37" s="250"/>
    </row>
    <row r="38" spans="1:18" s="174" customFormat="1" ht="25.5" customHeight="1">
      <c r="A38" s="172"/>
      <c r="B38" s="312"/>
      <c r="C38" s="249"/>
      <c r="D38" s="249"/>
      <c r="E38" s="249"/>
      <c r="F38" s="249"/>
      <c r="G38" s="249"/>
      <c r="H38" s="249"/>
      <c r="I38" s="1092" t="s">
        <v>404</v>
      </c>
      <c r="J38" s="1092" t="s">
        <v>490</v>
      </c>
      <c r="K38" s="1092" t="s">
        <v>404</v>
      </c>
      <c r="L38" s="1092" t="s">
        <v>490</v>
      </c>
      <c r="M38" s="1092" t="s">
        <v>404</v>
      </c>
      <c r="N38" s="1092" t="s">
        <v>490</v>
      </c>
      <c r="O38" s="248"/>
      <c r="P38" s="172"/>
      <c r="Q38" s="247"/>
    </row>
    <row r="39" spans="1:18" ht="15" customHeight="1">
      <c r="A39" s="168"/>
      <c r="B39" s="311"/>
      <c r="C39" s="286" t="s">
        <v>70</v>
      </c>
      <c r="D39" s="317"/>
      <c r="E39" s="318"/>
      <c r="F39" s="319"/>
      <c r="G39" s="320"/>
      <c r="H39" s="321"/>
      <c r="I39" s="322">
        <v>962.38</v>
      </c>
      <c r="J39" s="322">
        <v>962.96</v>
      </c>
      <c r="K39" s="690">
        <v>1123.5</v>
      </c>
      <c r="L39" s="690">
        <v>1124.83</v>
      </c>
      <c r="M39" s="690">
        <v>12.9</v>
      </c>
      <c r="N39" s="690">
        <v>11.7</v>
      </c>
      <c r="O39" s="242"/>
      <c r="P39" s="168"/>
      <c r="Q39" s="183"/>
      <c r="R39" s="174"/>
    </row>
    <row r="40" spans="1:18" ht="13.5" customHeight="1">
      <c r="A40" s="168"/>
      <c r="B40" s="311"/>
      <c r="C40" s="130" t="s">
        <v>320</v>
      </c>
      <c r="D40" s="265"/>
      <c r="E40" s="265"/>
      <c r="F40" s="265"/>
      <c r="G40" s="265"/>
      <c r="H40" s="265"/>
      <c r="I40" s="232">
        <v>886.39</v>
      </c>
      <c r="J40" s="232">
        <v>888.44</v>
      </c>
      <c r="K40" s="687">
        <v>1115.17</v>
      </c>
      <c r="L40" s="687">
        <v>1124.67</v>
      </c>
      <c r="M40" s="687">
        <v>8.4</v>
      </c>
      <c r="N40" s="687">
        <v>10</v>
      </c>
      <c r="O40" s="242"/>
      <c r="P40" s="168"/>
      <c r="Q40" s="183"/>
      <c r="R40" s="174"/>
    </row>
    <row r="41" spans="1:18" ht="13.5" customHeight="1">
      <c r="A41" s="168"/>
      <c r="B41" s="311"/>
      <c r="C41" s="130" t="s">
        <v>319</v>
      </c>
      <c r="D41" s="265"/>
      <c r="E41" s="265"/>
      <c r="F41" s="265"/>
      <c r="G41" s="265"/>
      <c r="H41" s="265"/>
      <c r="I41" s="232">
        <v>877.07</v>
      </c>
      <c r="J41" s="232">
        <v>886.16</v>
      </c>
      <c r="K41" s="687">
        <v>1010.96</v>
      </c>
      <c r="L41" s="687">
        <v>1021.31</v>
      </c>
      <c r="M41" s="687">
        <v>15.1</v>
      </c>
      <c r="N41" s="687">
        <v>13.1</v>
      </c>
      <c r="O41" s="242"/>
      <c r="P41" s="168"/>
      <c r="Q41" s="183"/>
      <c r="R41" s="174"/>
    </row>
    <row r="42" spans="1:18" ht="13.5" customHeight="1">
      <c r="A42" s="168"/>
      <c r="B42" s="311"/>
      <c r="C42" s="130" t="s">
        <v>318</v>
      </c>
      <c r="D42" s="243"/>
      <c r="E42" s="243"/>
      <c r="F42" s="243"/>
      <c r="G42" s="243"/>
      <c r="H42" s="243"/>
      <c r="I42" s="182">
        <v>1861.47</v>
      </c>
      <c r="J42" s="182">
        <v>1918.52</v>
      </c>
      <c r="K42" s="685">
        <v>2639.4</v>
      </c>
      <c r="L42" s="685">
        <v>2717.09</v>
      </c>
      <c r="M42" s="685">
        <v>0.2</v>
      </c>
      <c r="N42" s="685">
        <v>0</v>
      </c>
      <c r="O42" s="242"/>
      <c r="P42" s="168"/>
      <c r="Q42" s="183"/>
      <c r="R42" s="174"/>
    </row>
    <row r="43" spans="1:18" ht="13.5" customHeight="1">
      <c r="A43" s="168"/>
      <c r="B43" s="311"/>
      <c r="C43" s="130" t="s">
        <v>317</v>
      </c>
      <c r="D43" s="243"/>
      <c r="E43" s="243"/>
      <c r="F43" s="243"/>
      <c r="G43" s="243"/>
      <c r="H43" s="243"/>
      <c r="I43" s="232">
        <v>983.87</v>
      </c>
      <c r="J43" s="232">
        <v>973.98</v>
      </c>
      <c r="K43" s="687">
        <v>1194.24</v>
      </c>
      <c r="L43" s="687">
        <v>1175.5999999999999</v>
      </c>
      <c r="M43" s="687">
        <v>10.3</v>
      </c>
      <c r="N43" s="687">
        <v>10.7</v>
      </c>
      <c r="O43" s="242"/>
      <c r="P43" s="168"/>
      <c r="Q43" s="183"/>
      <c r="R43" s="174"/>
    </row>
    <row r="44" spans="1:18" ht="13.5" customHeight="1">
      <c r="A44" s="168"/>
      <c r="B44" s="311"/>
      <c r="C44" s="130" t="s">
        <v>316</v>
      </c>
      <c r="D44" s="243"/>
      <c r="E44" s="243"/>
      <c r="F44" s="243"/>
      <c r="G44" s="243"/>
      <c r="H44" s="243"/>
      <c r="I44" s="182">
        <v>871.37</v>
      </c>
      <c r="J44" s="182">
        <v>858.77</v>
      </c>
      <c r="K44" s="685">
        <v>991.84</v>
      </c>
      <c r="L44" s="685">
        <v>974.01</v>
      </c>
      <c r="M44" s="685">
        <v>12.4</v>
      </c>
      <c r="N44" s="685">
        <v>11.8</v>
      </c>
      <c r="O44" s="242"/>
      <c r="P44" s="168"/>
      <c r="Q44" s="183"/>
      <c r="R44" s="174"/>
    </row>
    <row r="45" spans="1:18" ht="13.5" customHeight="1">
      <c r="A45" s="168"/>
      <c r="B45" s="311"/>
      <c r="C45" s="130" t="s">
        <v>405</v>
      </c>
      <c r="D45" s="243"/>
      <c r="E45" s="243"/>
      <c r="F45" s="243"/>
      <c r="G45" s="243"/>
      <c r="H45" s="243"/>
      <c r="I45" s="232">
        <v>939.34</v>
      </c>
      <c r="J45" s="232">
        <v>945.02</v>
      </c>
      <c r="K45" s="687">
        <v>1076.4000000000001</v>
      </c>
      <c r="L45" s="687">
        <v>1093.29</v>
      </c>
      <c r="M45" s="687">
        <v>14.5</v>
      </c>
      <c r="N45" s="687">
        <v>10.9</v>
      </c>
      <c r="O45" s="242"/>
      <c r="P45" s="168"/>
      <c r="Q45" s="183"/>
      <c r="R45" s="174"/>
    </row>
    <row r="46" spans="1:18" ht="13.5" customHeight="1">
      <c r="A46" s="168"/>
      <c r="B46" s="311"/>
      <c r="C46" s="130" t="s">
        <v>315</v>
      </c>
      <c r="D46" s="130"/>
      <c r="E46" s="130"/>
      <c r="F46" s="130"/>
      <c r="G46" s="130"/>
      <c r="H46" s="130"/>
      <c r="I46" s="685" t="s">
        <v>283</v>
      </c>
      <c r="J46" s="685">
        <v>1114.69</v>
      </c>
      <c r="K46" s="685" t="s">
        <v>283</v>
      </c>
      <c r="L46" s="685">
        <v>1501.23</v>
      </c>
      <c r="M46" s="685">
        <v>3.4</v>
      </c>
      <c r="N46" s="685">
        <v>3.5</v>
      </c>
      <c r="O46" s="242"/>
      <c r="P46" s="168"/>
      <c r="Q46" s="183"/>
      <c r="R46" s="174"/>
    </row>
    <row r="47" spans="1:18" ht="13.5" customHeight="1">
      <c r="A47" s="168"/>
      <c r="B47" s="311"/>
      <c r="C47" s="130" t="s">
        <v>314</v>
      </c>
      <c r="D47" s="243"/>
      <c r="E47" s="243"/>
      <c r="F47" s="243"/>
      <c r="G47" s="243"/>
      <c r="H47" s="243"/>
      <c r="I47" s="232">
        <v>714.47</v>
      </c>
      <c r="J47" s="232">
        <v>726.41</v>
      </c>
      <c r="K47" s="687">
        <v>771.7</v>
      </c>
      <c r="L47" s="687">
        <v>782.22</v>
      </c>
      <c r="M47" s="687">
        <v>20.7</v>
      </c>
      <c r="N47" s="687">
        <v>20.8</v>
      </c>
      <c r="O47" s="242"/>
      <c r="P47" s="168"/>
      <c r="Q47" s="183"/>
      <c r="R47" s="174"/>
    </row>
    <row r="48" spans="1:18" ht="13.5" customHeight="1">
      <c r="A48" s="168"/>
      <c r="B48" s="311"/>
      <c r="C48" s="130" t="s">
        <v>313</v>
      </c>
      <c r="D48" s="243"/>
      <c r="E48" s="243"/>
      <c r="F48" s="243"/>
      <c r="G48" s="243"/>
      <c r="H48" s="243"/>
      <c r="I48" s="182">
        <v>1649.24</v>
      </c>
      <c r="J48" s="182">
        <v>1682.34</v>
      </c>
      <c r="K48" s="685">
        <v>1953.99</v>
      </c>
      <c r="L48" s="685">
        <v>1987.83</v>
      </c>
      <c r="M48" s="685">
        <v>2.5</v>
      </c>
      <c r="N48" s="685">
        <v>2</v>
      </c>
      <c r="O48" s="242"/>
      <c r="P48" s="168"/>
      <c r="Q48" s="183"/>
      <c r="R48" s="174"/>
    </row>
    <row r="49" spans="1:19" ht="13.5" customHeight="1">
      <c r="A49" s="168"/>
      <c r="B49" s="311"/>
      <c r="C49" s="130" t="s">
        <v>312</v>
      </c>
      <c r="D49" s="243"/>
      <c r="E49" s="243"/>
      <c r="F49" s="243"/>
      <c r="G49" s="243"/>
      <c r="H49" s="243"/>
      <c r="I49" s="232">
        <v>1652.38</v>
      </c>
      <c r="J49" s="232">
        <v>1672.71</v>
      </c>
      <c r="K49" s="687">
        <v>2267.85</v>
      </c>
      <c r="L49" s="687">
        <v>2270.69</v>
      </c>
      <c r="M49" s="687">
        <v>0.9</v>
      </c>
      <c r="N49" s="687">
        <v>1.3</v>
      </c>
      <c r="O49" s="242"/>
      <c r="P49" s="168"/>
      <c r="Q49" s="183"/>
      <c r="R49" s="174"/>
      <c r="S49" s="244"/>
    </row>
    <row r="50" spans="1:19" ht="13.5" customHeight="1">
      <c r="A50" s="168"/>
      <c r="B50" s="311"/>
      <c r="C50" s="130" t="s">
        <v>311</v>
      </c>
      <c r="D50" s="243"/>
      <c r="E50" s="243"/>
      <c r="F50" s="243"/>
      <c r="G50" s="243"/>
      <c r="H50" s="243"/>
      <c r="I50" s="182">
        <v>1024.46</v>
      </c>
      <c r="J50" s="182">
        <v>1042.4100000000001</v>
      </c>
      <c r="K50" s="685">
        <v>1114.22</v>
      </c>
      <c r="L50" s="685">
        <v>1130.6500000000001</v>
      </c>
      <c r="M50" s="685">
        <v>16.100000000000001</v>
      </c>
      <c r="N50" s="685">
        <v>13</v>
      </c>
      <c r="O50" s="242"/>
      <c r="P50" s="168"/>
      <c r="Q50" s="183"/>
      <c r="R50" s="174"/>
    </row>
    <row r="51" spans="1:19" ht="13.5" customHeight="1">
      <c r="A51" s="168"/>
      <c r="B51" s="311"/>
      <c r="C51" s="130" t="s">
        <v>310</v>
      </c>
      <c r="D51" s="243"/>
      <c r="E51" s="243"/>
      <c r="F51" s="243"/>
      <c r="G51" s="243"/>
      <c r="H51" s="243"/>
      <c r="I51" s="232">
        <v>1384.86</v>
      </c>
      <c r="J51" s="232">
        <v>1343.06</v>
      </c>
      <c r="K51" s="687">
        <v>1532.06</v>
      </c>
      <c r="L51" s="687">
        <v>1494</v>
      </c>
      <c r="M51" s="687">
        <v>6.8</v>
      </c>
      <c r="N51" s="687">
        <v>3.7</v>
      </c>
      <c r="O51" s="242"/>
      <c r="P51" s="168"/>
      <c r="Q51" s="183"/>
      <c r="R51" s="174"/>
    </row>
    <row r="52" spans="1:19" ht="13.5" customHeight="1">
      <c r="A52" s="168"/>
      <c r="B52" s="311"/>
      <c r="C52" s="130" t="s">
        <v>309</v>
      </c>
      <c r="D52" s="243"/>
      <c r="E52" s="243"/>
      <c r="F52" s="243"/>
      <c r="G52" s="243"/>
      <c r="H52" s="243"/>
      <c r="I52" s="182">
        <v>773.87</v>
      </c>
      <c r="J52" s="182">
        <v>745.87</v>
      </c>
      <c r="K52" s="685">
        <v>897.34</v>
      </c>
      <c r="L52" s="685">
        <v>860</v>
      </c>
      <c r="M52" s="685">
        <v>14.1</v>
      </c>
      <c r="N52" s="685">
        <v>14.8</v>
      </c>
      <c r="O52" s="242"/>
      <c r="P52" s="168"/>
      <c r="Q52" s="183"/>
      <c r="R52" s="174"/>
    </row>
    <row r="53" spans="1:19" ht="13.5" customHeight="1">
      <c r="A53" s="168"/>
      <c r="B53" s="311"/>
      <c r="C53" s="130" t="s">
        <v>308</v>
      </c>
      <c r="D53" s="243"/>
      <c r="E53" s="243"/>
      <c r="F53" s="243"/>
      <c r="G53" s="243"/>
      <c r="H53" s="243"/>
      <c r="I53" s="182">
        <v>1207.17</v>
      </c>
      <c r="J53" s="182">
        <v>1199.81</v>
      </c>
      <c r="K53" s="685">
        <v>1296.5999999999999</v>
      </c>
      <c r="L53" s="685">
        <v>1296.23</v>
      </c>
      <c r="M53" s="685">
        <v>6.6</v>
      </c>
      <c r="N53" s="685">
        <v>7.2</v>
      </c>
      <c r="O53" s="242"/>
      <c r="P53" s="168"/>
      <c r="Q53" s="183"/>
      <c r="R53" s="174"/>
    </row>
    <row r="54" spans="1:19" ht="13.5" customHeight="1">
      <c r="A54" s="168"/>
      <c r="B54" s="311"/>
      <c r="C54" s="130" t="s">
        <v>307</v>
      </c>
      <c r="D54" s="243"/>
      <c r="E54" s="243"/>
      <c r="F54" s="243"/>
      <c r="G54" s="243"/>
      <c r="H54" s="243"/>
      <c r="I54" s="182">
        <v>778.87</v>
      </c>
      <c r="J54" s="182">
        <v>788.64</v>
      </c>
      <c r="K54" s="685">
        <v>872.59</v>
      </c>
      <c r="L54" s="685">
        <v>884.13</v>
      </c>
      <c r="M54" s="685">
        <v>13.9</v>
      </c>
      <c r="N54" s="685">
        <v>13.2</v>
      </c>
      <c r="O54" s="242"/>
      <c r="P54" s="168"/>
      <c r="Q54" s="183"/>
      <c r="R54" s="174"/>
      <c r="S54" s="244"/>
    </row>
    <row r="55" spans="1:19" ht="13.5" customHeight="1">
      <c r="A55" s="168"/>
      <c r="B55" s="311"/>
      <c r="C55" s="130" t="s">
        <v>306</v>
      </c>
      <c r="D55" s="243"/>
      <c r="E55" s="243"/>
      <c r="F55" s="243"/>
      <c r="G55" s="243"/>
      <c r="H55" s="243"/>
      <c r="I55" s="182">
        <v>1623.07</v>
      </c>
      <c r="J55" s="182">
        <v>1617.13</v>
      </c>
      <c r="K55" s="685">
        <v>1815.13</v>
      </c>
      <c r="L55" s="685">
        <v>1813.43</v>
      </c>
      <c r="M55" s="685">
        <v>10</v>
      </c>
      <c r="N55" s="685">
        <v>10.3</v>
      </c>
      <c r="O55" s="242"/>
      <c r="P55" s="168"/>
      <c r="Q55" s="183"/>
      <c r="R55" s="174"/>
    </row>
    <row r="56" spans="1:19" ht="13.5" customHeight="1">
      <c r="A56" s="168"/>
      <c r="B56" s="311"/>
      <c r="C56" s="130" t="s">
        <v>122</v>
      </c>
      <c r="D56" s="243"/>
      <c r="E56" s="243"/>
      <c r="F56" s="243"/>
      <c r="G56" s="243"/>
      <c r="H56" s="243"/>
      <c r="I56" s="182">
        <v>946.21</v>
      </c>
      <c r="J56" s="182">
        <v>922.04</v>
      </c>
      <c r="K56" s="685">
        <v>1062.04</v>
      </c>
      <c r="L56" s="685">
        <v>1024.01</v>
      </c>
      <c r="M56" s="685">
        <v>19.100000000000001</v>
      </c>
      <c r="N56" s="685">
        <v>21.5</v>
      </c>
      <c r="O56" s="242"/>
      <c r="P56" s="168"/>
      <c r="Q56" s="183"/>
      <c r="R56" s="174"/>
    </row>
    <row r="57" spans="1:19" ht="6.75" customHeight="1">
      <c r="A57" s="168"/>
      <c r="B57" s="311"/>
      <c r="C57" s="130"/>
      <c r="D57" s="243"/>
      <c r="E57" s="243"/>
      <c r="F57" s="243"/>
      <c r="G57" s="243"/>
      <c r="H57" s="243"/>
      <c r="I57" s="182"/>
      <c r="J57" s="182"/>
      <c r="K57" s="182"/>
      <c r="L57" s="182"/>
      <c r="M57" s="182"/>
      <c r="N57" s="182"/>
      <c r="O57" s="242"/>
      <c r="P57" s="168"/>
      <c r="Q57" s="183"/>
      <c r="R57" s="174"/>
    </row>
    <row r="58" spans="1:19" ht="14.25" customHeight="1">
      <c r="A58" s="168"/>
      <c r="B58" s="311"/>
      <c r="C58" s="241" t="s">
        <v>422</v>
      </c>
      <c r="D58" s="170"/>
      <c r="E58" s="171"/>
      <c r="F58" s="239"/>
      <c r="G58" s="239"/>
      <c r="H58" s="316" t="s">
        <v>415</v>
      </c>
      <c r="I58" s="168"/>
      <c r="J58" s="176"/>
      <c r="K58" s="186"/>
      <c r="L58" s="239"/>
      <c r="M58" s="239"/>
      <c r="N58" s="239"/>
      <c r="O58" s="177"/>
      <c r="P58" s="168"/>
      <c r="R58" s="174"/>
      <c r="S58" s="240"/>
    </row>
    <row r="59" spans="1:19" ht="10.5" customHeight="1">
      <c r="A59" s="168"/>
      <c r="B59" s="311"/>
      <c r="C59" s="240" t="s">
        <v>494</v>
      </c>
      <c r="D59" s="170"/>
      <c r="E59" s="171"/>
      <c r="F59" s="239"/>
      <c r="G59" s="239"/>
      <c r="H59" s="185"/>
      <c r="I59" s="168"/>
      <c r="J59" s="176"/>
      <c r="K59" s="186"/>
      <c r="L59" s="239"/>
      <c r="M59" s="239"/>
      <c r="N59" s="239"/>
      <c r="O59" s="177"/>
      <c r="P59" s="168"/>
      <c r="R59" s="174"/>
    </row>
    <row r="60" spans="1:19" ht="8.25" customHeight="1">
      <c r="A60" s="168"/>
      <c r="B60" s="311"/>
      <c r="C60" s="1565"/>
      <c r="D60" s="1565"/>
      <c r="E60" s="1565"/>
      <c r="F60" s="1565"/>
      <c r="G60" s="1565"/>
      <c r="H60" s="1565"/>
      <c r="I60" s="1565"/>
      <c r="J60" s="1565"/>
      <c r="K60" s="1565"/>
      <c r="L60" s="1565"/>
      <c r="M60" s="1565"/>
      <c r="N60" s="1565"/>
      <c r="O60" s="177"/>
      <c r="P60" s="168"/>
      <c r="R60" s="174"/>
    </row>
    <row r="61" spans="1:19" ht="2.25" customHeight="1">
      <c r="A61" s="168"/>
      <c r="B61" s="311"/>
      <c r="C61" s="262"/>
      <c r="D61" s="262"/>
      <c r="E61" s="262"/>
      <c r="F61" s="262"/>
      <c r="G61" s="262"/>
      <c r="H61" s="262"/>
      <c r="I61" s="262"/>
      <c r="J61" s="262"/>
      <c r="K61" s="262"/>
      <c r="L61" s="262"/>
      <c r="M61" s="262"/>
      <c r="N61" s="262"/>
      <c r="O61" s="177"/>
      <c r="P61" s="168"/>
      <c r="R61" s="174"/>
    </row>
    <row r="62" spans="1:19">
      <c r="A62" s="168"/>
      <c r="B62" s="315">
        <v>14</v>
      </c>
      <c r="C62" s="1556">
        <v>41671</v>
      </c>
      <c r="D62" s="1556"/>
      <c r="E62" s="170"/>
      <c r="F62" s="170"/>
      <c r="G62" s="170"/>
      <c r="H62" s="170"/>
      <c r="I62" s="170"/>
      <c r="J62" s="170"/>
      <c r="K62" s="170"/>
      <c r="L62" s="170"/>
      <c r="M62" s="170"/>
      <c r="N62" s="170"/>
      <c r="P62" s="168"/>
      <c r="R62" s="174"/>
    </row>
    <row r="65" spans="6:15">
      <c r="F65" s="183"/>
    </row>
    <row r="70" spans="6:15" ht="4.5" customHeight="1"/>
    <row r="73" spans="6:15" ht="8.25" customHeight="1"/>
    <row r="75" spans="6:15" ht="9" customHeight="1">
      <c r="O75" s="187"/>
    </row>
    <row r="76" spans="6:15" ht="8.25" customHeight="1">
      <c r="N76" s="1396"/>
      <c r="O76" s="1396"/>
    </row>
    <row r="77" spans="6:15" ht="9.75" customHeight="1"/>
  </sheetData>
  <mergeCells count="27">
    <mergeCell ref="L16:M16"/>
    <mergeCell ref="J16:K16"/>
    <mergeCell ref="H16:I16"/>
    <mergeCell ref="C15:D16"/>
    <mergeCell ref="C31:F31"/>
    <mergeCell ref="L1:O1"/>
    <mergeCell ref="C5:D6"/>
    <mergeCell ref="C8:F10"/>
    <mergeCell ref="H8:H10"/>
    <mergeCell ref="I8:I10"/>
    <mergeCell ref="J8:J10"/>
    <mergeCell ref="K8:K10"/>
    <mergeCell ref="L8:L10"/>
    <mergeCell ref="M8:M10"/>
    <mergeCell ref="N8:N10"/>
    <mergeCell ref="G34:H34"/>
    <mergeCell ref="I34:J34"/>
    <mergeCell ref="K34:L34"/>
    <mergeCell ref="C62:D62"/>
    <mergeCell ref="N76:O76"/>
    <mergeCell ref="C35:N35"/>
    <mergeCell ref="C36:D37"/>
    <mergeCell ref="I37:J37"/>
    <mergeCell ref="K37:L37"/>
    <mergeCell ref="M37:N37"/>
    <mergeCell ref="C60:N60"/>
    <mergeCell ref="M34:N34"/>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sheetPr codeName="Folha13">
    <tabColor theme="7"/>
  </sheetPr>
  <dimension ref="A1:IG88"/>
  <sheetViews>
    <sheetView zoomScaleNormal="100" workbookViewId="0"/>
  </sheetViews>
  <sheetFormatPr defaultRowHeight="12.75"/>
  <cols>
    <col min="1" max="1" width="1" style="126" customWidth="1"/>
    <col min="2" max="2" width="2.5703125" style="126" customWidth="1"/>
    <col min="3" max="3" width="2.28515625" style="126" customWidth="1"/>
    <col min="4" max="4" width="39.140625" style="126" customWidth="1"/>
    <col min="5" max="8" width="11" style="126" customWidth="1"/>
    <col min="9" max="9" width="9.28515625" style="126" customWidth="1"/>
    <col min="10" max="10" width="2.5703125" style="126" customWidth="1"/>
    <col min="11" max="11" width="1" style="126" customWidth="1"/>
    <col min="12" max="16384" width="9.140625" style="126"/>
  </cols>
  <sheetData>
    <row r="1" spans="1:13" ht="13.5" customHeight="1">
      <c r="A1" s="4"/>
      <c r="B1" s="1585" t="s">
        <v>381</v>
      </c>
      <c r="C1" s="1585"/>
      <c r="D1" s="1585"/>
      <c r="E1" s="285"/>
      <c r="F1" s="285"/>
      <c r="G1" s="285"/>
      <c r="H1" s="285"/>
      <c r="I1" s="285"/>
      <c r="J1" s="335"/>
      <c r="K1" s="4"/>
    </row>
    <row r="2" spans="1:13" ht="6" customHeight="1">
      <c r="A2" s="4"/>
      <c r="B2" s="1497"/>
      <c r="C2" s="1497"/>
      <c r="D2" s="1497"/>
      <c r="E2" s="8"/>
      <c r="F2" s="8"/>
      <c r="G2" s="8"/>
      <c r="H2" s="8"/>
      <c r="I2" s="8"/>
      <c r="J2" s="648"/>
      <c r="K2" s="4"/>
    </row>
    <row r="3" spans="1:13" ht="13.5" customHeight="1" thickBot="1">
      <c r="A3" s="4"/>
      <c r="B3" s="8"/>
      <c r="C3" s="8"/>
      <c r="D3" s="8"/>
      <c r="E3" s="890"/>
      <c r="F3" s="890"/>
      <c r="G3" s="890"/>
      <c r="H3" s="890"/>
      <c r="I3" s="890" t="s">
        <v>72</v>
      </c>
      <c r="J3" s="282"/>
      <c r="K3" s="4"/>
    </row>
    <row r="4" spans="1:13" s="12" customFormat="1" ht="13.5" customHeight="1" thickBot="1">
      <c r="A4" s="11"/>
      <c r="B4" s="19"/>
      <c r="C4" s="1577" t="s">
        <v>420</v>
      </c>
      <c r="D4" s="1578"/>
      <c r="E4" s="1578"/>
      <c r="F4" s="1578"/>
      <c r="G4" s="1578"/>
      <c r="H4" s="1578"/>
      <c r="I4" s="1579"/>
      <c r="J4" s="282"/>
      <c r="K4" s="11"/>
    </row>
    <row r="5" spans="1:13" ht="4.5" customHeight="1">
      <c r="A5" s="4"/>
      <c r="B5" s="8"/>
      <c r="C5" s="1580" t="s">
        <v>87</v>
      </c>
      <c r="D5" s="1581"/>
      <c r="E5" s="892"/>
      <c r="F5" s="892"/>
      <c r="G5" s="892"/>
      <c r="H5" s="892"/>
      <c r="I5" s="892"/>
      <c r="J5" s="282"/>
      <c r="K5" s="4"/>
    </row>
    <row r="6" spans="1:13" ht="15.75" customHeight="1">
      <c r="A6" s="4"/>
      <c r="B6" s="8"/>
      <c r="C6" s="1580"/>
      <c r="D6" s="1581"/>
      <c r="E6" s="1584" t="s">
        <v>419</v>
      </c>
      <c r="F6" s="1584"/>
      <c r="G6" s="1584"/>
      <c r="H6" s="1584"/>
      <c r="I6" s="1584"/>
      <c r="J6" s="282"/>
      <c r="K6" s="4"/>
    </row>
    <row r="7" spans="1:13" ht="13.5" customHeight="1">
      <c r="A7" s="4"/>
      <c r="B7" s="8"/>
      <c r="C7" s="1581"/>
      <c r="D7" s="1581"/>
      <c r="E7" s="1187">
        <v>2012</v>
      </c>
      <c r="F7" s="1583">
        <v>2013</v>
      </c>
      <c r="G7" s="1583"/>
      <c r="H7" s="1583"/>
      <c r="I7" s="1583"/>
      <c r="J7" s="282"/>
      <c r="K7" s="4"/>
    </row>
    <row r="8" spans="1:13" ht="13.5" customHeight="1">
      <c r="A8" s="4"/>
      <c r="B8" s="8"/>
      <c r="C8" s="650"/>
      <c r="D8" s="650"/>
      <c r="E8" s="891" t="s">
        <v>98</v>
      </c>
      <c r="F8" s="885" t="s">
        <v>95</v>
      </c>
      <c r="G8" s="891" t="s">
        <v>104</v>
      </c>
      <c r="H8" s="891" t="s">
        <v>101</v>
      </c>
      <c r="I8" s="891" t="s">
        <v>98</v>
      </c>
      <c r="J8" s="282"/>
      <c r="K8" s="4"/>
    </row>
    <row r="9" spans="1:13" s="653" customFormat="1" ht="23.25" customHeight="1">
      <c r="A9" s="651"/>
      <c r="B9" s="652"/>
      <c r="C9" s="1575" t="s">
        <v>70</v>
      </c>
      <c r="D9" s="1575"/>
      <c r="E9" s="1044">
        <v>5.27</v>
      </c>
      <c r="F9" s="1044">
        <v>5.28</v>
      </c>
      <c r="G9" s="1042">
        <v>5.32</v>
      </c>
      <c r="H9" s="1042">
        <v>5.32</v>
      </c>
      <c r="I9" s="1042">
        <v>5.3</v>
      </c>
      <c r="J9" s="748"/>
      <c r="K9" s="651"/>
      <c r="M9" s="655"/>
    </row>
    <row r="10" spans="1:13" ht="18.75" customHeight="1">
      <c r="A10" s="4"/>
      <c r="B10" s="8"/>
      <c r="C10" s="265" t="s">
        <v>391</v>
      </c>
      <c r="D10" s="18"/>
      <c r="E10" s="114">
        <v>12.14</v>
      </c>
      <c r="F10" s="114">
        <v>12.27</v>
      </c>
      <c r="G10" s="1043">
        <v>12.38</v>
      </c>
      <c r="H10" s="1043">
        <v>12.27</v>
      </c>
      <c r="I10" s="1043">
        <v>12.07</v>
      </c>
      <c r="J10" s="748"/>
      <c r="K10" s="4"/>
    </row>
    <row r="11" spans="1:13" ht="18.75" customHeight="1">
      <c r="A11" s="4"/>
      <c r="B11" s="8"/>
      <c r="C11" s="265" t="s">
        <v>294</v>
      </c>
      <c r="D11" s="32"/>
      <c r="E11" s="114">
        <v>7.18</v>
      </c>
      <c r="F11" s="114">
        <v>7.17</v>
      </c>
      <c r="G11" s="1043">
        <v>7.25</v>
      </c>
      <c r="H11" s="1043">
        <v>7.26</v>
      </c>
      <c r="I11" s="1043">
        <v>7.2</v>
      </c>
      <c r="J11" s="748"/>
      <c r="K11" s="4"/>
    </row>
    <row r="12" spans="1:13" ht="18.75" customHeight="1">
      <c r="A12" s="4"/>
      <c r="B12" s="8"/>
      <c r="C12" s="265" t="s">
        <v>295</v>
      </c>
      <c r="D12" s="32"/>
      <c r="E12" s="114">
        <v>4.2</v>
      </c>
      <c r="F12" s="114">
        <v>4.22</v>
      </c>
      <c r="G12" s="1043">
        <v>4.2</v>
      </c>
      <c r="H12" s="1043">
        <v>4.25</v>
      </c>
      <c r="I12" s="1043">
        <v>4.3099999999999996</v>
      </c>
      <c r="J12" s="748"/>
      <c r="K12" s="4"/>
    </row>
    <row r="13" spans="1:13" ht="18.75" customHeight="1">
      <c r="A13" s="4"/>
      <c r="B13" s="8"/>
      <c r="C13" s="265" t="s">
        <v>86</v>
      </c>
      <c r="D13" s="18"/>
      <c r="E13" s="114">
        <v>4.0999999999999996</v>
      </c>
      <c r="F13" s="114">
        <v>4.09</v>
      </c>
      <c r="G13" s="1043">
        <v>4.1900000000000004</v>
      </c>
      <c r="H13" s="1043">
        <v>4.03</v>
      </c>
      <c r="I13" s="1043">
        <v>4.01</v>
      </c>
      <c r="J13" s="649"/>
      <c r="K13" s="4"/>
    </row>
    <row r="14" spans="1:13" ht="18.75" customHeight="1">
      <c r="A14" s="4"/>
      <c r="B14" s="8"/>
      <c r="C14" s="265" t="s">
        <v>296</v>
      </c>
      <c r="D14" s="32"/>
      <c r="E14" s="114">
        <v>4.4000000000000004</v>
      </c>
      <c r="F14" s="114">
        <v>4.3</v>
      </c>
      <c r="G14" s="1043">
        <v>4.43</v>
      </c>
      <c r="H14" s="1043">
        <v>4.46</v>
      </c>
      <c r="I14" s="1043">
        <v>4.49</v>
      </c>
      <c r="J14" s="649"/>
      <c r="K14" s="4"/>
    </row>
    <row r="15" spans="1:13" ht="18.75" customHeight="1">
      <c r="A15" s="4"/>
      <c r="B15" s="8"/>
      <c r="C15" s="265" t="s">
        <v>85</v>
      </c>
      <c r="D15" s="32"/>
      <c r="E15" s="114">
        <v>4.4000000000000004</v>
      </c>
      <c r="F15" s="114">
        <v>4.38</v>
      </c>
      <c r="G15" s="1043">
        <v>4.1500000000000004</v>
      </c>
      <c r="H15" s="1043">
        <v>4.2300000000000004</v>
      </c>
      <c r="I15" s="1043">
        <v>4.24</v>
      </c>
      <c r="J15" s="649"/>
      <c r="K15" s="4"/>
    </row>
    <row r="16" spans="1:13" ht="18.75" customHeight="1">
      <c r="A16" s="4"/>
      <c r="B16" s="8"/>
      <c r="C16" s="265" t="s">
        <v>297</v>
      </c>
      <c r="D16" s="32"/>
      <c r="E16" s="114">
        <v>4.4000000000000004</v>
      </c>
      <c r="F16" s="114">
        <v>4.37</v>
      </c>
      <c r="G16" s="1043">
        <v>4.21</v>
      </c>
      <c r="H16" s="1043">
        <v>4.1900000000000004</v>
      </c>
      <c r="I16" s="1043">
        <v>4.22</v>
      </c>
      <c r="J16" s="649"/>
      <c r="K16" s="4"/>
    </row>
    <row r="17" spans="1:13" ht="18.75" customHeight="1">
      <c r="A17" s="4"/>
      <c r="B17" s="8"/>
      <c r="C17" s="265" t="s">
        <v>84</v>
      </c>
      <c r="D17" s="32"/>
      <c r="E17" s="114">
        <v>4.26</v>
      </c>
      <c r="F17" s="114">
        <v>4.3</v>
      </c>
      <c r="G17" s="1043">
        <v>4.22</v>
      </c>
      <c r="H17" s="1043">
        <v>4.16</v>
      </c>
      <c r="I17" s="1043">
        <v>4.22</v>
      </c>
      <c r="J17" s="649"/>
      <c r="K17" s="4"/>
    </row>
    <row r="18" spans="1:13" ht="18.75" customHeight="1">
      <c r="A18" s="4"/>
      <c r="B18" s="8"/>
      <c r="C18" s="265" t="s">
        <v>83</v>
      </c>
      <c r="D18" s="32"/>
      <c r="E18" s="114">
        <v>4.9000000000000004</v>
      </c>
      <c r="F18" s="114">
        <v>4.88</v>
      </c>
      <c r="G18" s="1043">
        <v>4.83</v>
      </c>
      <c r="H18" s="1043">
        <v>4.8099999999999996</v>
      </c>
      <c r="I18" s="1043">
        <v>4.91</v>
      </c>
      <c r="J18" s="649"/>
      <c r="K18" s="4"/>
    </row>
    <row r="19" spans="1:13" ht="18.75" customHeight="1">
      <c r="A19" s="4"/>
      <c r="B19" s="8"/>
      <c r="C19" s="265" t="s">
        <v>298</v>
      </c>
      <c r="D19" s="32"/>
      <c r="E19" s="114">
        <v>4.33</v>
      </c>
      <c r="F19" s="114">
        <v>4.37</v>
      </c>
      <c r="G19" s="1043">
        <v>4.38</v>
      </c>
      <c r="H19" s="1043">
        <v>4.4000000000000004</v>
      </c>
      <c r="I19" s="1043">
        <v>4.38</v>
      </c>
      <c r="J19" s="649"/>
      <c r="K19" s="4"/>
    </row>
    <row r="20" spans="1:13" ht="18.75" customHeight="1">
      <c r="A20" s="4"/>
      <c r="B20" s="8"/>
      <c r="C20" s="265" t="s">
        <v>82</v>
      </c>
      <c r="D20" s="18"/>
      <c r="E20" s="114">
        <v>5</v>
      </c>
      <c r="F20" s="114">
        <v>5</v>
      </c>
      <c r="G20" s="1043">
        <v>5.26</v>
      </c>
      <c r="H20" s="1043">
        <v>5.25</v>
      </c>
      <c r="I20" s="1043">
        <v>5.0999999999999996</v>
      </c>
      <c r="J20" s="649"/>
      <c r="K20" s="4"/>
    </row>
    <row r="21" spans="1:13" ht="18.75" customHeight="1">
      <c r="A21" s="4"/>
      <c r="B21" s="8"/>
      <c r="C21" s="265" t="s">
        <v>299</v>
      </c>
      <c r="D21" s="32"/>
      <c r="E21" s="114">
        <v>5.05</v>
      </c>
      <c r="F21" s="114">
        <v>5</v>
      </c>
      <c r="G21" s="1043">
        <v>5.07</v>
      </c>
      <c r="H21" s="1043">
        <v>5.0199999999999996</v>
      </c>
      <c r="I21" s="1043">
        <v>5.01</v>
      </c>
      <c r="J21" s="649"/>
      <c r="K21" s="4"/>
    </row>
    <row r="22" spans="1:13" ht="18.75" customHeight="1">
      <c r="A22" s="4"/>
      <c r="B22" s="8"/>
      <c r="C22" s="265" t="s">
        <v>300</v>
      </c>
      <c r="D22" s="32"/>
      <c r="E22" s="114">
        <v>4.78</v>
      </c>
      <c r="F22" s="114">
        <v>4.78</v>
      </c>
      <c r="G22" s="1043">
        <v>4.74</v>
      </c>
      <c r="H22" s="1043">
        <v>4.75</v>
      </c>
      <c r="I22" s="1043">
        <v>4.7699999999999996</v>
      </c>
      <c r="J22" s="649"/>
      <c r="K22" s="4"/>
    </row>
    <row r="23" spans="1:13" ht="18.75" customHeight="1">
      <c r="A23" s="4"/>
      <c r="B23" s="8"/>
      <c r="C23" s="265" t="s">
        <v>400</v>
      </c>
      <c r="D23" s="32"/>
      <c r="E23" s="114">
        <v>4.5999999999999996</v>
      </c>
      <c r="F23" s="114">
        <v>4.66</v>
      </c>
      <c r="G23" s="1043">
        <v>4.6900000000000004</v>
      </c>
      <c r="H23" s="1043">
        <v>4.68</v>
      </c>
      <c r="I23" s="1043">
        <v>4.7</v>
      </c>
      <c r="J23" s="649"/>
      <c r="K23" s="4"/>
    </row>
    <row r="24" spans="1:13" ht="18.75" customHeight="1">
      <c r="A24" s="4"/>
      <c r="B24" s="8"/>
      <c r="C24" s="265" t="s">
        <v>401</v>
      </c>
      <c r="D24" s="32"/>
      <c r="E24" s="114">
        <v>4</v>
      </c>
      <c r="F24" s="114">
        <v>3.98</v>
      </c>
      <c r="G24" s="1043">
        <v>4.01</v>
      </c>
      <c r="H24" s="1043">
        <v>4.03</v>
      </c>
      <c r="I24" s="1043">
        <v>4.04</v>
      </c>
      <c r="J24" s="649"/>
      <c r="K24" s="4"/>
    </row>
    <row r="25" spans="1:13" ht="34.5" customHeight="1" thickBot="1">
      <c r="A25" s="4"/>
      <c r="B25" s="8"/>
      <c r="C25" s="893"/>
      <c r="D25" s="893"/>
      <c r="E25" s="654"/>
      <c r="F25" s="654"/>
      <c r="G25" s="654"/>
      <c r="H25" s="654"/>
      <c r="I25" s="654"/>
      <c r="J25" s="649"/>
      <c r="K25" s="4"/>
    </row>
    <row r="26" spans="1:13" s="12" customFormat="1" ht="13.5" customHeight="1" thickBot="1">
      <c r="A26" s="11"/>
      <c r="B26" s="19"/>
      <c r="C26" s="1577" t="s">
        <v>421</v>
      </c>
      <c r="D26" s="1578"/>
      <c r="E26" s="1578"/>
      <c r="F26" s="1578"/>
      <c r="G26" s="1578"/>
      <c r="H26" s="1578"/>
      <c r="I26" s="1579"/>
      <c r="J26" s="649"/>
      <c r="K26" s="11"/>
    </row>
    <row r="27" spans="1:13" ht="4.5" customHeight="1">
      <c r="A27" s="4"/>
      <c r="B27" s="8"/>
      <c r="C27" s="1580" t="s">
        <v>87</v>
      </c>
      <c r="D27" s="1581"/>
      <c r="E27" s="893"/>
      <c r="F27" s="893"/>
      <c r="G27" s="893"/>
      <c r="H27" s="893"/>
      <c r="I27" s="893"/>
      <c r="J27" s="649"/>
      <c r="K27" s="4"/>
    </row>
    <row r="28" spans="1:13" ht="15.75" customHeight="1">
      <c r="A28" s="4"/>
      <c r="B28" s="8"/>
      <c r="C28" s="1580"/>
      <c r="D28" s="1581"/>
      <c r="E28" s="1584" t="s">
        <v>428</v>
      </c>
      <c r="F28" s="1584"/>
      <c r="G28" s="1584"/>
      <c r="H28" s="1584"/>
      <c r="I28" s="1584"/>
      <c r="J28" s="282"/>
      <c r="K28" s="4"/>
    </row>
    <row r="29" spans="1:13" ht="13.5" customHeight="1">
      <c r="A29" s="4"/>
      <c r="B29" s="8"/>
      <c r="C29" s="1581"/>
      <c r="D29" s="1581"/>
      <c r="E29" s="1187">
        <v>2012</v>
      </c>
      <c r="F29" s="1583">
        <v>2013</v>
      </c>
      <c r="G29" s="1583"/>
      <c r="H29" s="1583"/>
      <c r="I29" s="1583"/>
      <c r="J29" s="282"/>
      <c r="K29" s="4"/>
    </row>
    <row r="30" spans="1:13" ht="13.5" customHeight="1">
      <c r="A30" s="4"/>
      <c r="B30" s="8"/>
      <c r="C30" s="650"/>
      <c r="D30" s="650"/>
      <c r="E30" s="891" t="s">
        <v>98</v>
      </c>
      <c r="F30" s="885" t="s">
        <v>95</v>
      </c>
      <c r="G30" s="891" t="s">
        <v>104</v>
      </c>
      <c r="H30" s="891" t="s">
        <v>101</v>
      </c>
      <c r="I30" s="891" t="s">
        <v>98</v>
      </c>
      <c r="J30" s="282"/>
      <c r="K30" s="4"/>
    </row>
    <row r="31" spans="1:13" s="653" customFormat="1" ht="23.25" customHeight="1">
      <c r="A31" s="651"/>
      <c r="B31" s="652"/>
      <c r="C31" s="1575" t="s">
        <v>70</v>
      </c>
      <c r="D31" s="1575"/>
      <c r="E31" s="1042">
        <v>913.08</v>
      </c>
      <c r="F31" s="1042">
        <v>915</v>
      </c>
      <c r="G31" s="1042">
        <v>920.93</v>
      </c>
      <c r="H31" s="1042">
        <v>919.94</v>
      </c>
      <c r="I31" s="1042">
        <v>916.93</v>
      </c>
      <c r="J31" s="748"/>
      <c r="K31" s="651"/>
      <c r="M31" s="655"/>
    </row>
    <row r="32" spans="1:13" ht="18.75" customHeight="1">
      <c r="A32" s="4"/>
      <c r="B32" s="8"/>
      <c r="C32" s="265" t="s">
        <v>391</v>
      </c>
      <c r="D32" s="18"/>
      <c r="E32" s="1043">
        <v>2082.64</v>
      </c>
      <c r="F32" s="1043">
        <v>2107.2600000000002</v>
      </c>
      <c r="G32" s="1043">
        <v>2124.16</v>
      </c>
      <c r="H32" s="1043">
        <v>2103.81</v>
      </c>
      <c r="I32" s="1043">
        <v>2068.29</v>
      </c>
      <c r="J32" s="748"/>
      <c r="K32" s="4"/>
    </row>
    <row r="33" spans="1:241" ht="18.75" customHeight="1">
      <c r="A33" s="4"/>
      <c r="B33" s="8"/>
      <c r="C33" s="265" t="s">
        <v>294</v>
      </c>
      <c r="D33" s="32"/>
      <c r="E33" s="1043">
        <v>1243.6600000000001</v>
      </c>
      <c r="F33" s="1043">
        <v>1242.95</v>
      </c>
      <c r="G33" s="1043">
        <v>1254.8900000000001</v>
      </c>
      <c r="H33" s="1043">
        <v>1257.67</v>
      </c>
      <c r="I33" s="1043">
        <v>1254.4100000000001</v>
      </c>
      <c r="J33" s="748"/>
      <c r="K33" s="4"/>
    </row>
    <row r="34" spans="1:241" ht="18.75" customHeight="1">
      <c r="A34" s="4"/>
      <c r="B34" s="8"/>
      <c r="C34" s="265" t="s">
        <v>295</v>
      </c>
      <c r="D34" s="32"/>
      <c r="E34" s="1043">
        <v>727.99</v>
      </c>
      <c r="F34" s="1043">
        <v>730.14</v>
      </c>
      <c r="G34" s="1043">
        <v>726.77</v>
      </c>
      <c r="H34" s="1043">
        <v>736.39</v>
      </c>
      <c r="I34" s="1043">
        <v>746.04</v>
      </c>
      <c r="J34" s="748"/>
      <c r="K34" s="4"/>
    </row>
    <row r="35" spans="1:241" ht="18.75" customHeight="1">
      <c r="A35" s="4"/>
      <c r="B35" s="8"/>
      <c r="C35" s="265" t="s">
        <v>86</v>
      </c>
      <c r="D35" s="18"/>
      <c r="E35" s="1043">
        <v>711.07</v>
      </c>
      <c r="F35" s="1043">
        <v>709.32</v>
      </c>
      <c r="G35" s="1043">
        <v>725.26</v>
      </c>
      <c r="H35" s="1043">
        <v>697.08</v>
      </c>
      <c r="I35" s="1043">
        <v>694.9</v>
      </c>
      <c r="J35" s="649"/>
      <c r="K35" s="4"/>
    </row>
    <row r="36" spans="1:241" ht="18.75" customHeight="1">
      <c r="A36" s="4"/>
      <c r="B36" s="8"/>
      <c r="C36" s="265" t="s">
        <v>296</v>
      </c>
      <c r="D36" s="32"/>
      <c r="E36" s="1043">
        <v>760.41</v>
      </c>
      <c r="F36" s="1043">
        <v>747.03</v>
      </c>
      <c r="G36" s="1043">
        <v>767.94</v>
      </c>
      <c r="H36" s="1043">
        <v>771.29</v>
      </c>
      <c r="I36" s="1043">
        <v>778.09</v>
      </c>
      <c r="J36" s="649"/>
      <c r="K36" s="4"/>
    </row>
    <row r="37" spans="1:241" ht="18.75" customHeight="1">
      <c r="A37" s="4"/>
      <c r="B37" s="8"/>
      <c r="C37" s="265" t="s">
        <v>85</v>
      </c>
      <c r="D37" s="32"/>
      <c r="E37" s="1043">
        <v>754.17</v>
      </c>
      <c r="F37" s="1043">
        <v>758.67</v>
      </c>
      <c r="G37" s="1043">
        <v>719.5</v>
      </c>
      <c r="H37" s="1043">
        <v>733.57</v>
      </c>
      <c r="I37" s="1043">
        <v>735.54</v>
      </c>
      <c r="J37" s="649"/>
      <c r="K37" s="4"/>
    </row>
    <row r="38" spans="1:241" ht="18.75" customHeight="1">
      <c r="A38" s="4"/>
      <c r="B38" s="8"/>
      <c r="C38" s="265" t="s">
        <v>297</v>
      </c>
      <c r="D38" s="32"/>
      <c r="E38" s="1043">
        <v>761.1</v>
      </c>
      <c r="F38" s="1043">
        <v>756.62</v>
      </c>
      <c r="G38" s="1043">
        <v>729.93</v>
      </c>
      <c r="H38" s="1043">
        <v>726.89</v>
      </c>
      <c r="I38" s="1043">
        <v>731.44</v>
      </c>
      <c r="J38" s="649"/>
      <c r="K38" s="4"/>
    </row>
    <row r="39" spans="1:241" ht="18.75" customHeight="1">
      <c r="A39" s="4"/>
      <c r="B39" s="8"/>
      <c r="C39" s="265" t="s">
        <v>84</v>
      </c>
      <c r="D39" s="32"/>
      <c r="E39" s="1043">
        <v>738.36</v>
      </c>
      <c r="F39" s="1043">
        <v>739.42</v>
      </c>
      <c r="G39" s="1043">
        <v>730.99</v>
      </c>
      <c r="H39" s="1043">
        <v>721.43</v>
      </c>
      <c r="I39" s="1043">
        <v>731.77</v>
      </c>
      <c r="J39" s="649"/>
      <c r="K39" s="4"/>
    </row>
    <row r="40" spans="1:241" ht="18.75" customHeight="1">
      <c r="A40" s="4"/>
      <c r="B40" s="8"/>
      <c r="C40" s="265" t="s">
        <v>83</v>
      </c>
      <c r="D40" s="32"/>
      <c r="E40" s="1043">
        <v>849.1</v>
      </c>
      <c r="F40" s="1043">
        <v>845.06</v>
      </c>
      <c r="G40" s="1043">
        <v>836.17</v>
      </c>
      <c r="H40" s="1043">
        <v>834.09</v>
      </c>
      <c r="I40" s="1043">
        <v>850.18</v>
      </c>
      <c r="J40" s="649"/>
      <c r="K40" s="4"/>
    </row>
    <row r="41" spans="1:241" ht="18.75" customHeight="1">
      <c r="A41" s="4"/>
      <c r="B41" s="8"/>
      <c r="C41" s="265" t="s">
        <v>298</v>
      </c>
      <c r="D41" s="32"/>
      <c r="E41" s="1043">
        <v>749.65</v>
      </c>
      <c r="F41" s="1043">
        <v>755.97</v>
      </c>
      <c r="G41" s="1043">
        <v>758.05</v>
      </c>
      <c r="H41" s="1043">
        <v>762.64</v>
      </c>
      <c r="I41" s="1043">
        <v>758.86</v>
      </c>
      <c r="J41" s="649"/>
      <c r="K41" s="4"/>
    </row>
    <row r="42" spans="1:241" ht="18.75" customHeight="1">
      <c r="A42" s="4"/>
      <c r="B42" s="8"/>
      <c r="C42" s="265" t="s">
        <v>82</v>
      </c>
      <c r="D42" s="18"/>
      <c r="E42" s="1043">
        <v>866.49</v>
      </c>
      <c r="F42" s="1043">
        <v>870.31</v>
      </c>
      <c r="G42" s="1043">
        <v>910.88</v>
      </c>
      <c r="H42" s="1043">
        <v>909.41</v>
      </c>
      <c r="I42" s="1043">
        <v>883.91</v>
      </c>
      <c r="J42" s="649"/>
      <c r="K42" s="4"/>
    </row>
    <row r="43" spans="1:241" ht="18.75" customHeight="1">
      <c r="A43" s="4"/>
      <c r="B43" s="8"/>
      <c r="C43" s="265" t="s">
        <v>299</v>
      </c>
      <c r="D43" s="32"/>
      <c r="E43" s="1043">
        <v>875.8</v>
      </c>
      <c r="F43" s="1043">
        <v>862</v>
      </c>
      <c r="G43" s="1043">
        <v>878.1</v>
      </c>
      <c r="H43" s="1043">
        <v>868.95</v>
      </c>
      <c r="I43" s="1043">
        <v>868.14</v>
      </c>
      <c r="J43" s="649"/>
      <c r="K43" s="4"/>
    </row>
    <row r="44" spans="1:241" ht="18.75" customHeight="1">
      <c r="A44" s="4"/>
      <c r="B44" s="8"/>
      <c r="C44" s="265" t="s">
        <v>300</v>
      </c>
      <c r="D44" s="32"/>
      <c r="E44" s="1043">
        <v>827.32</v>
      </c>
      <c r="F44" s="1043">
        <v>827.86</v>
      </c>
      <c r="G44" s="1043">
        <v>821.27</v>
      </c>
      <c r="H44" s="1043">
        <v>823.23</v>
      </c>
      <c r="I44" s="1043">
        <v>825.86</v>
      </c>
      <c r="J44" s="649"/>
      <c r="K44" s="4"/>
    </row>
    <row r="45" spans="1:241" ht="18.75" customHeight="1">
      <c r="A45" s="4"/>
      <c r="B45" s="8"/>
      <c r="C45" s="265" t="s">
        <v>400</v>
      </c>
      <c r="D45" s="32"/>
      <c r="E45" s="1043">
        <v>804.97</v>
      </c>
      <c r="F45" s="1043">
        <v>807.9</v>
      </c>
      <c r="G45" s="1043">
        <v>813.01</v>
      </c>
      <c r="H45" s="1043">
        <v>809.94</v>
      </c>
      <c r="I45" s="1043">
        <v>814.39</v>
      </c>
      <c r="J45" s="649"/>
      <c r="K45" s="4"/>
    </row>
    <row r="46" spans="1:241" ht="18.75" customHeight="1">
      <c r="A46" s="4"/>
      <c r="B46" s="8"/>
      <c r="C46" s="265" t="s">
        <v>401</v>
      </c>
      <c r="D46" s="32"/>
      <c r="E46" s="1043">
        <v>692.35</v>
      </c>
      <c r="F46" s="1043">
        <v>689.29</v>
      </c>
      <c r="G46" s="1043">
        <v>694.76</v>
      </c>
      <c r="H46" s="1043">
        <v>698.31</v>
      </c>
      <c r="I46" s="1043">
        <v>699.69</v>
      </c>
      <c r="J46" s="649"/>
      <c r="K46" s="4"/>
    </row>
    <row r="47" spans="1:241" s="656" customFormat="1" ht="14.25" customHeight="1">
      <c r="A47" s="889"/>
      <c r="B47" s="889"/>
      <c r="C47" s="1576" t="s">
        <v>392</v>
      </c>
      <c r="D47" s="1576"/>
      <c r="E47" s="1576"/>
      <c r="F47" s="1576"/>
      <c r="G47" s="1576"/>
      <c r="H47" s="1576"/>
      <c r="I47" s="1576"/>
      <c r="J47" s="749"/>
      <c r="K47" s="889"/>
      <c r="L47" s="889"/>
      <c r="M47" s="889"/>
      <c r="N47" s="889"/>
      <c r="O47" s="889"/>
      <c r="P47" s="889"/>
      <c r="Q47" s="889"/>
      <c r="R47" s="889"/>
      <c r="S47" s="889"/>
      <c r="T47" s="889"/>
      <c r="U47" s="889"/>
      <c r="V47" s="889"/>
      <c r="W47" s="889"/>
      <c r="X47" s="889"/>
      <c r="Y47" s="889"/>
      <c r="Z47" s="889"/>
      <c r="AA47" s="889"/>
      <c r="AB47" s="889"/>
      <c r="AC47" s="889"/>
      <c r="AD47" s="889"/>
      <c r="AE47" s="889"/>
      <c r="AF47" s="889"/>
      <c r="AG47" s="889"/>
      <c r="AH47" s="889"/>
      <c r="AI47" s="889"/>
      <c r="AJ47" s="889"/>
      <c r="AK47" s="889"/>
      <c r="AL47" s="889"/>
      <c r="AM47" s="889"/>
      <c r="AN47" s="889"/>
      <c r="AO47" s="889"/>
      <c r="AP47" s="889"/>
      <c r="AQ47" s="889"/>
      <c r="AR47" s="889"/>
      <c r="AS47" s="889"/>
      <c r="AT47" s="889"/>
      <c r="AU47" s="889"/>
      <c r="AV47" s="889"/>
      <c r="AW47" s="889"/>
      <c r="AX47" s="889"/>
      <c r="AY47" s="889"/>
      <c r="AZ47" s="889"/>
      <c r="BA47" s="889"/>
      <c r="BB47" s="889"/>
      <c r="BC47" s="889"/>
      <c r="BD47" s="889"/>
      <c r="BE47" s="889"/>
      <c r="BF47" s="889"/>
      <c r="BG47" s="889"/>
      <c r="BH47" s="889"/>
      <c r="BI47" s="889"/>
      <c r="BJ47" s="889"/>
      <c r="BK47" s="889"/>
      <c r="BL47" s="889"/>
      <c r="BM47" s="889"/>
      <c r="BN47" s="889"/>
      <c r="BO47" s="889"/>
      <c r="BP47" s="889"/>
      <c r="BQ47" s="889"/>
      <c r="BR47" s="889"/>
      <c r="BS47" s="889"/>
      <c r="BT47" s="889"/>
      <c r="BU47" s="889"/>
      <c r="BV47" s="889"/>
      <c r="BW47" s="889"/>
      <c r="BX47" s="889"/>
      <c r="BY47" s="889"/>
      <c r="BZ47" s="889"/>
      <c r="CA47" s="889"/>
      <c r="CB47" s="889"/>
      <c r="CC47" s="889"/>
      <c r="CD47" s="889"/>
      <c r="CE47" s="889"/>
      <c r="CF47" s="889"/>
      <c r="CG47" s="889"/>
      <c r="CH47" s="889"/>
      <c r="CI47" s="889"/>
      <c r="CJ47" s="889"/>
      <c r="CK47" s="889"/>
      <c r="CL47" s="889"/>
      <c r="CM47" s="889"/>
      <c r="CN47" s="889"/>
      <c r="CO47" s="889"/>
      <c r="CP47" s="889"/>
      <c r="CQ47" s="889"/>
      <c r="CR47" s="889"/>
      <c r="CS47" s="889"/>
      <c r="CT47" s="889"/>
      <c r="CU47" s="889"/>
      <c r="CV47" s="889"/>
      <c r="CW47" s="889"/>
      <c r="CX47" s="889"/>
      <c r="CY47" s="889"/>
      <c r="CZ47" s="889"/>
      <c r="DA47" s="889"/>
      <c r="DB47" s="889"/>
      <c r="DC47" s="889"/>
      <c r="DD47" s="889"/>
      <c r="DE47" s="889"/>
      <c r="DF47" s="889"/>
      <c r="DG47" s="889"/>
      <c r="DH47" s="889"/>
      <c r="DI47" s="889"/>
      <c r="DJ47" s="889"/>
      <c r="DK47" s="889"/>
      <c r="DL47" s="889"/>
      <c r="DM47" s="889"/>
      <c r="DN47" s="889"/>
      <c r="DO47" s="889"/>
      <c r="DP47" s="889"/>
      <c r="DQ47" s="889"/>
      <c r="DR47" s="889"/>
      <c r="DS47" s="889"/>
      <c r="DT47" s="889"/>
      <c r="DU47" s="889"/>
      <c r="DV47" s="889"/>
      <c r="DW47" s="889"/>
      <c r="DX47" s="889"/>
      <c r="DY47" s="889"/>
      <c r="DZ47" s="889"/>
      <c r="EA47" s="889"/>
      <c r="EB47" s="889"/>
      <c r="EC47" s="889"/>
      <c r="ED47" s="889"/>
      <c r="EE47" s="889"/>
      <c r="EF47" s="889"/>
      <c r="EG47" s="889"/>
      <c r="EH47" s="889"/>
      <c r="EI47" s="889"/>
      <c r="EJ47" s="889"/>
      <c r="EK47" s="889"/>
      <c r="EL47" s="889"/>
      <c r="EM47" s="889"/>
      <c r="EN47" s="889"/>
      <c r="EO47" s="889"/>
      <c r="EP47" s="889"/>
      <c r="EQ47" s="889"/>
      <c r="ER47" s="889"/>
      <c r="ES47" s="889"/>
      <c r="ET47" s="889"/>
      <c r="EU47" s="889"/>
      <c r="EV47" s="889"/>
      <c r="EW47" s="889"/>
      <c r="EX47" s="889"/>
      <c r="EY47" s="889"/>
      <c r="EZ47" s="889"/>
      <c r="FA47" s="889"/>
      <c r="FB47" s="889"/>
      <c r="FC47" s="889"/>
      <c r="FD47" s="889"/>
      <c r="FE47" s="889"/>
      <c r="FF47" s="889"/>
      <c r="FG47" s="889"/>
      <c r="FH47" s="889"/>
      <c r="FI47" s="889"/>
      <c r="FJ47" s="889"/>
      <c r="FK47" s="889"/>
      <c r="FL47" s="889"/>
      <c r="FM47" s="889"/>
      <c r="FN47" s="889"/>
      <c r="FO47" s="889"/>
      <c r="FP47" s="889"/>
      <c r="FQ47" s="889"/>
      <c r="FR47" s="889"/>
      <c r="FS47" s="889"/>
      <c r="FT47" s="889"/>
      <c r="FU47" s="889"/>
      <c r="FV47" s="889"/>
      <c r="FW47" s="889"/>
      <c r="FX47" s="889"/>
      <c r="FY47" s="889"/>
      <c r="FZ47" s="889"/>
      <c r="GA47" s="889"/>
      <c r="GB47" s="889"/>
      <c r="GC47" s="889"/>
      <c r="GD47" s="889"/>
      <c r="GE47" s="889"/>
      <c r="GF47" s="889"/>
      <c r="GG47" s="889"/>
      <c r="GH47" s="889"/>
      <c r="GI47" s="889"/>
      <c r="GJ47" s="889"/>
      <c r="GK47" s="889"/>
      <c r="GL47" s="889"/>
      <c r="GM47" s="889"/>
      <c r="GN47" s="889"/>
      <c r="GO47" s="889"/>
      <c r="GP47" s="889"/>
      <c r="GQ47" s="889"/>
      <c r="GR47" s="889"/>
      <c r="GS47" s="889"/>
      <c r="GT47" s="889"/>
      <c r="GU47" s="889"/>
      <c r="GV47" s="889"/>
      <c r="GW47" s="889"/>
      <c r="GX47" s="889"/>
      <c r="GY47" s="889"/>
      <c r="GZ47" s="889"/>
      <c r="HA47" s="889"/>
      <c r="HB47" s="889"/>
      <c r="HC47" s="889"/>
      <c r="HD47" s="889"/>
      <c r="HE47" s="889"/>
      <c r="HF47" s="889"/>
      <c r="HG47" s="889"/>
      <c r="HH47" s="889"/>
      <c r="HI47" s="889"/>
      <c r="HJ47" s="889"/>
      <c r="HK47" s="889"/>
      <c r="HL47" s="889"/>
      <c r="HM47" s="889"/>
      <c r="HN47" s="889"/>
      <c r="HO47" s="889"/>
      <c r="HP47" s="889"/>
      <c r="HQ47" s="889"/>
      <c r="HR47" s="889"/>
      <c r="HS47" s="889"/>
      <c r="HT47" s="889"/>
      <c r="HU47" s="889"/>
      <c r="HV47" s="889"/>
      <c r="HW47" s="889"/>
      <c r="HX47" s="889"/>
      <c r="HY47" s="889"/>
      <c r="HZ47" s="889"/>
      <c r="IA47" s="889"/>
      <c r="IB47" s="889"/>
      <c r="IC47" s="889"/>
      <c r="ID47" s="889"/>
      <c r="IE47" s="889"/>
      <c r="IF47" s="889"/>
      <c r="IG47" s="889"/>
    </row>
    <row r="48" spans="1:241" ht="12" customHeight="1">
      <c r="A48" s="4"/>
      <c r="B48" s="8"/>
      <c r="C48" s="54" t="s">
        <v>465</v>
      </c>
      <c r="D48" s="892"/>
      <c r="E48" s="892"/>
      <c r="F48" s="892"/>
      <c r="G48" s="892"/>
      <c r="H48" s="892"/>
      <c r="I48" s="892"/>
      <c r="J48" s="649"/>
      <c r="K48" s="4"/>
    </row>
    <row r="49" spans="1:11" ht="13.5" customHeight="1">
      <c r="A49" s="4"/>
      <c r="B49" s="4"/>
      <c r="C49" s="4"/>
      <c r="D49" s="889"/>
      <c r="E49" s="8"/>
      <c r="F49" s="8"/>
      <c r="G49" s="8"/>
      <c r="H49" s="1582">
        <v>41671</v>
      </c>
      <c r="I49" s="1582"/>
      <c r="J49" s="334">
        <v>15</v>
      </c>
      <c r="K49" s="4"/>
    </row>
    <row r="55" spans="1:11">
      <c r="B55" s="12"/>
    </row>
    <row r="60" spans="1:11" ht="8.25" customHeight="1"/>
    <row r="62" spans="1:11" ht="9" customHeight="1">
      <c r="J62" s="9"/>
    </row>
    <row r="63" spans="1:11" ht="8.25" customHeight="1">
      <c r="E63" s="1419"/>
      <c r="F63" s="1419"/>
      <c r="G63" s="1419"/>
      <c r="H63" s="1419"/>
      <c r="I63" s="1419"/>
      <c r="J63" s="1419"/>
    </row>
    <row r="64" spans="1:11" ht="9.75" customHeight="1"/>
    <row r="69" ht="4.5" customHeight="1"/>
    <row r="78" ht="10.5" customHeight="1"/>
    <row r="79" ht="10.5" customHeight="1"/>
    <row r="80" ht="10.5" customHeight="1"/>
    <row r="81" ht="10.5" customHeight="1"/>
    <row r="82" ht="10.5" customHeight="1"/>
    <row r="83" ht="10.5" customHeight="1"/>
    <row r="84" ht="10.5" customHeight="1"/>
    <row r="85" ht="10.5" customHeight="1"/>
    <row r="86" ht="10.5" customHeight="1"/>
    <row r="87" ht="10.5" customHeight="1"/>
    <row r="88" ht="10.5" customHeight="1"/>
  </sheetData>
  <mergeCells count="15">
    <mergeCell ref="B1:D1"/>
    <mergeCell ref="B2:D2"/>
    <mergeCell ref="C4:I4"/>
    <mergeCell ref="C5:D7"/>
    <mergeCell ref="F7:I7"/>
    <mergeCell ref="E6:I6"/>
    <mergeCell ref="C31:D31"/>
    <mergeCell ref="C47:I47"/>
    <mergeCell ref="E63:J63"/>
    <mergeCell ref="C9:D9"/>
    <mergeCell ref="C26:I26"/>
    <mergeCell ref="C27:D29"/>
    <mergeCell ref="H49:I49"/>
    <mergeCell ref="F29:I29"/>
    <mergeCell ref="E28:I28"/>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sheetPr codeName="Folha15">
    <tabColor theme="7"/>
  </sheetPr>
  <dimension ref="A1:V94"/>
  <sheetViews>
    <sheetView zoomScaleNormal="100" workbookViewId="0"/>
  </sheetViews>
  <sheetFormatPr defaultRowHeight="12.75"/>
  <cols>
    <col min="1" max="1" width="1" style="502" customWidth="1"/>
    <col min="2" max="2" width="2.5703125" style="502" customWidth="1"/>
    <col min="3" max="3" width="2.28515625" style="502" customWidth="1"/>
    <col min="4" max="4" width="29" style="502" customWidth="1"/>
    <col min="5" max="5" width="5.140625" style="502" customWidth="1"/>
    <col min="6" max="6" width="5.5703125" style="502" customWidth="1"/>
    <col min="7" max="7" width="4.85546875" style="502" customWidth="1"/>
    <col min="8" max="9" width="4.7109375" style="502" customWidth="1"/>
    <col min="10" max="15" width="5.140625" style="502" customWidth="1"/>
    <col min="16" max="16" width="5" style="502" customWidth="1"/>
    <col min="17" max="17" width="5.140625" style="502" customWidth="1"/>
    <col min="18" max="18" width="2.5703125" style="502" customWidth="1"/>
    <col min="19" max="19" width="1" style="502" customWidth="1"/>
    <col min="20" max="32" width="5.5703125" style="502" customWidth="1"/>
    <col min="33" max="16384" width="9.140625" style="502"/>
  </cols>
  <sheetData>
    <row r="1" spans="1:19" ht="13.5" customHeight="1">
      <c r="A1" s="497"/>
      <c r="B1" s="574"/>
      <c r="C1" s="1614" t="s">
        <v>34</v>
      </c>
      <c r="D1" s="1614"/>
      <c r="E1" s="1614"/>
      <c r="F1" s="1614"/>
      <c r="G1" s="507"/>
      <c r="H1" s="507"/>
      <c r="I1" s="507"/>
      <c r="J1" s="1621" t="s">
        <v>387</v>
      </c>
      <c r="K1" s="1621"/>
      <c r="L1" s="1621"/>
      <c r="M1" s="1621"/>
      <c r="N1" s="1621"/>
      <c r="O1" s="1621"/>
      <c r="P1" s="754"/>
      <c r="Q1" s="754"/>
      <c r="R1" s="514"/>
      <c r="S1" s="497"/>
    </row>
    <row r="2" spans="1:19" ht="6" customHeight="1">
      <c r="A2" s="753"/>
      <c r="B2" s="642"/>
      <c r="C2" s="643"/>
      <c r="D2" s="643"/>
      <c r="E2" s="560"/>
      <c r="F2" s="560"/>
      <c r="G2" s="560"/>
      <c r="H2" s="560"/>
      <c r="I2" s="560"/>
      <c r="J2" s="560"/>
      <c r="K2" s="560"/>
      <c r="L2" s="560"/>
      <c r="M2" s="560"/>
      <c r="N2" s="560"/>
      <c r="O2" s="560"/>
      <c r="P2" s="560"/>
      <c r="Q2" s="560"/>
      <c r="R2" s="507"/>
      <c r="S2" s="507"/>
    </row>
    <row r="3" spans="1:19" ht="11.25" customHeight="1" thickBot="1">
      <c r="A3" s="497"/>
      <c r="B3" s="575"/>
      <c r="C3" s="571"/>
      <c r="D3" s="571"/>
      <c r="E3" s="507"/>
      <c r="F3" s="507"/>
      <c r="G3" s="507"/>
      <c r="H3" s="507"/>
      <c r="I3" s="507"/>
      <c r="J3" s="704"/>
      <c r="K3" s="704"/>
      <c r="L3" s="704"/>
      <c r="M3" s="704"/>
      <c r="N3" s="704"/>
      <c r="O3" s="704"/>
      <c r="P3" s="704"/>
      <c r="Q3" s="704" t="s">
        <v>72</v>
      </c>
      <c r="R3" s="507"/>
      <c r="S3" s="507"/>
    </row>
    <row r="4" spans="1:19" ht="13.5" customHeight="1" thickBot="1">
      <c r="A4" s="497"/>
      <c r="B4" s="575"/>
      <c r="C4" s="1615" t="s">
        <v>141</v>
      </c>
      <c r="D4" s="1616"/>
      <c r="E4" s="1616"/>
      <c r="F4" s="1616"/>
      <c r="G4" s="1616"/>
      <c r="H4" s="1616"/>
      <c r="I4" s="1616"/>
      <c r="J4" s="1616"/>
      <c r="K4" s="1616"/>
      <c r="L4" s="1616"/>
      <c r="M4" s="1616"/>
      <c r="N4" s="1616"/>
      <c r="O4" s="1616"/>
      <c r="P4" s="1616"/>
      <c r="Q4" s="1617"/>
      <c r="R4" s="507"/>
      <c r="S4" s="507"/>
    </row>
    <row r="5" spans="1:19" ht="3.75" customHeight="1">
      <c r="A5" s="497"/>
      <c r="B5" s="575"/>
      <c r="C5" s="571"/>
      <c r="D5" s="571"/>
      <c r="E5" s="507"/>
      <c r="F5" s="507"/>
      <c r="G5" s="515"/>
      <c r="H5" s="507"/>
      <c r="I5" s="507"/>
      <c r="J5" s="586"/>
      <c r="K5" s="586"/>
      <c r="L5" s="586"/>
      <c r="M5" s="586"/>
      <c r="N5" s="586"/>
      <c r="O5" s="586"/>
      <c r="P5" s="586"/>
      <c r="Q5" s="586"/>
      <c r="R5" s="507"/>
      <c r="S5" s="507"/>
    </row>
    <row r="6" spans="1:19" ht="13.5" customHeight="1">
      <c r="A6" s="497"/>
      <c r="B6" s="575"/>
      <c r="C6" s="1618" t="s">
        <v>140</v>
      </c>
      <c r="D6" s="1619"/>
      <c r="E6" s="1619"/>
      <c r="F6" s="1619"/>
      <c r="G6" s="1619"/>
      <c r="H6" s="1619"/>
      <c r="I6" s="1619"/>
      <c r="J6" s="1619"/>
      <c r="K6" s="1619"/>
      <c r="L6" s="1619"/>
      <c r="M6" s="1619"/>
      <c r="N6" s="1619"/>
      <c r="O6" s="1619"/>
      <c r="P6" s="1619"/>
      <c r="Q6" s="1620"/>
      <c r="R6" s="507"/>
      <c r="S6" s="507"/>
    </row>
    <row r="7" spans="1:19" ht="2.25" customHeight="1">
      <c r="A7" s="497"/>
      <c r="B7" s="575"/>
      <c r="C7" s="1541" t="s">
        <v>80</v>
      </c>
      <c r="D7" s="1541"/>
      <c r="E7" s="514"/>
      <c r="F7" s="514"/>
      <c r="G7" s="514"/>
      <c r="H7" s="514"/>
      <c r="I7" s="514"/>
      <c r="J7" s="514"/>
      <c r="K7" s="514"/>
      <c r="L7" s="515"/>
      <c r="M7" s="507"/>
      <c r="N7" s="507"/>
      <c r="O7" s="507"/>
      <c r="P7" s="507"/>
      <c r="Q7" s="507"/>
      <c r="R7" s="507"/>
      <c r="S7" s="507"/>
    </row>
    <row r="8" spans="1:19" ht="11.25" customHeight="1">
      <c r="A8" s="497"/>
      <c r="B8" s="575"/>
      <c r="C8" s="1541"/>
      <c r="D8" s="1541"/>
      <c r="E8" s="1622">
        <v>2013</v>
      </c>
      <c r="F8" s="1622"/>
      <c r="G8" s="1622"/>
      <c r="H8" s="1622"/>
      <c r="I8" s="1622"/>
      <c r="J8" s="1622"/>
      <c r="K8" s="1622"/>
      <c r="L8" s="1622"/>
      <c r="M8" s="1622"/>
      <c r="N8" s="1622"/>
      <c r="O8" s="1622"/>
      <c r="P8" s="1622"/>
      <c r="Q8" s="1359">
        <v>2014</v>
      </c>
      <c r="R8" s="507"/>
      <c r="S8" s="507"/>
    </row>
    <row r="9" spans="1:19" ht="10.5" customHeight="1">
      <c r="A9" s="497"/>
      <c r="B9" s="575"/>
      <c r="C9" s="512"/>
      <c r="D9" s="512"/>
      <c r="E9" s="1184" t="s">
        <v>95</v>
      </c>
      <c r="F9" s="1184" t="s">
        <v>106</v>
      </c>
      <c r="G9" s="1184" t="s">
        <v>105</v>
      </c>
      <c r="H9" s="1184" t="s">
        <v>104</v>
      </c>
      <c r="I9" s="1184" t="s">
        <v>103</v>
      </c>
      <c r="J9" s="1184" t="s">
        <v>102</v>
      </c>
      <c r="K9" s="1184" t="s">
        <v>101</v>
      </c>
      <c r="L9" s="1184" t="s">
        <v>100</v>
      </c>
      <c r="M9" s="1184" t="s">
        <v>99</v>
      </c>
      <c r="N9" s="1184" t="s">
        <v>98</v>
      </c>
      <c r="O9" s="1184" t="s">
        <v>97</v>
      </c>
      <c r="P9" s="1184" t="s">
        <v>96</v>
      </c>
      <c r="Q9" s="561" t="s">
        <v>95</v>
      </c>
      <c r="R9" s="644"/>
      <c r="S9" s="507"/>
    </row>
    <row r="10" spans="1:19" s="591" customFormat="1" ht="16.5" customHeight="1">
      <c r="A10" s="587"/>
      <c r="B10" s="588"/>
      <c r="C10" s="1508" t="s">
        <v>109</v>
      </c>
      <c r="D10" s="1508"/>
      <c r="E10" s="589">
        <v>7</v>
      </c>
      <c r="F10" s="589">
        <v>5</v>
      </c>
      <c r="G10" s="589">
        <v>4</v>
      </c>
      <c r="H10" s="589">
        <v>9</v>
      </c>
      <c r="I10" s="589">
        <v>11</v>
      </c>
      <c r="J10" s="589">
        <v>9</v>
      </c>
      <c r="K10" s="589">
        <v>15</v>
      </c>
      <c r="L10" s="589">
        <v>13</v>
      </c>
      <c r="M10" s="589">
        <v>8</v>
      </c>
      <c r="N10" s="589">
        <v>5</v>
      </c>
      <c r="O10" s="589">
        <v>4</v>
      </c>
      <c r="P10" s="589">
        <v>5</v>
      </c>
      <c r="Q10" s="589">
        <v>4</v>
      </c>
      <c r="R10" s="644"/>
      <c r="S10" s="590"/>
    </row>
    <row r="11" spans="1:19" s="595" customFormat="1" ht="12" customHeight="1">
      <c r="A11" s="592"/>
      <c r="B11" s="593"/>
      <c r="C11" s="868"/>
      <c r="D11" s="702" t="s">
        <v>285</v>
      </c>
      <c r="E11" s="594">
        <v>2</v>
      </c>
      <c r="F11" s="594">
        <v>2</v>
      </c>
      <c r="G11" s="594">
        <v>3</v>
      </c>
      <c r="H11" s="594">
        <v>1</v>
      </c>
      <c r="I11" s="594">
        <v>4</v>
      </c>
      <c r="J11" s="594">
        <v>3</v>
      </c>
      <c r="K11" s="589">
        <v>5</v>
      </c>
      <c r="L11" s="589">
        <v>4</v>
      </c>
      <c r="M11" s="589">
        <v>2</v>
      </c>
      <c r="N11" s="589" t="s">
        <v>9</v>
      </c>
      <c r="O11" s="589" t="s">
        <v>9</v>
      </c>
      <c r="P11" s="589">
        <v>1</v>
      </c>
      <c r="Q11" s="589">
        <v>1</v>
      </c>
      <c r="R11" s="644"/>
      <c r="S11" s="571"/>
    </row>
    <row r="12" spans="1:19" s="595" customFormat="1" ht="12" customHeight="1">
      <c r="A12" s="592"/>
      <c r="B12" s="593"/>
      <c r="C12" s="868"/>
      <c r="D12" s="702" t="s">
        <v>286</v>
      </c>
      <c r="E12" s="594">
        <v>2</v>
      </c>
      <c r="F12" s="594" t="s">
        <v>9</v>
      </c>
      <c r="G12" s="594" t="s">
        <v>9</v>
      </c>
      <c r="H12" s="594">
        <v>1</v>
      </c>
      <c r="I12" s="594">
        <v>2</v>
      </c>
      <c r="J12" s="594">
        <v>1</v>
      </c>
      <c r="K12" s="594">
        <v>4</v>
      </c>
      <c r="L12" s="594">
        <v>4</v>
      </c>
      <c r="M12" s="594">
        <v>2</v>
      </c>
      <c r="N12" s="594">
        <v>1</v>
      </c>
      <c r="O12" s="594">
        <v>1</v>
      </c>
      <c r="P12" s="594" t="s">
        <v>9</v>
      </c>
      <c r="Q12" s="594">
        <v>1</v>
      </c>
      <c r="R12" s="644"/>
      <c r="S12" s="571"/>
    </row>
    <row r="13" spans="1:19" s="595" customFormat="1" ht="12" customHeight="1">
      <c r="A13" s="592"/>
      <c r="B13" s="593"/>
      <c r="C13" s="868"/>
      <c r="D13" s="702" t="s">
        <v>287</v>
      </c>
      <c r="E13" s="594">
        <v>3</v>
      </c>
      <c r="F13" s="594">
        <v>3</v>
      </c>
      <c r="G13" s="594">
        <v>1</v>
      </c>
      <c r="H13" s="594">
        <v>7</v>
      </c>
      <c r="I13" s="594">
        <v>5</v>
      </c>
      <c r="J13" s="594">
        <v>5</v>
      </c>
      <c r="K13" s="594">
        <v>5</v>
      </c>
      <c r="L13" s="594">
        <v>5</v>
      </c>
      <c r="M13" s="594">
        <v>4</v>
      </c>
      <c r="N13" s="594">
        <v>4</v>
      </c>
      <c r="O13" s="594">
        <v>3</v>
      </c>
      <c r="P13" s="594">
        <v>4</v>
      </c>
      <c r="Q13" s="594">
        <v>2</v>
      </c>
      <c r="R13" s="644"/>
      <c r="S13" s="571"/>
    </row>
    <row r="14" spans="1:19" s="595" customFormat="1" ht="12" customHeight="1">
      <c r="A14" s="592"/>
      <c r="B14" s="593"/>
      <c r="C14" s="868"/>
      <c r="D14" s="702" t="s">
        <v>288</v>
      </c>
      <c r="E14" s="594" t="s">
        <v>9</v>
      </c>
      <c r="F14" s="594" t="s">
        <v>9</v>
      </c>
      <c r="G14" s="594" t="s">
        <v>9</v>
      </c>
      <c r="H14" s="594" t="s">
        <v>9</v>
      </c>
      <c r="I14" s="594" t="s">
        <v>9</v>
      </c>
      <c r="J14" s="594" t="s">
        <v>9</v>
      </c>
      <c r="K14" s="594">
        <v>1</v>
      </c>
      <c r="L14" s="594"/>
      <c r="M14" s="594" t="s">
        <v>9</v>
      </c>
      <c r="N14" s="594">
        <v>1</v>
      </c>
      <c r="O14" s="594" t="s">
        <v>9</v>
      </c>
      <c r="P14" s="594" t="s">
        <v>9</v>
      </c>
      <c r="Q14" s="594" t="s">
        <v>9</v>
      </c>
      <c r="R14" s="594"/>
      <c r="S14" s="571"/>
    </row>
    <row r="15" spans="1:19" s="595" customFormat="1" ht="12" customHeight="1">
      <c r="A15" s="592"/>
      <c r="B15" s="593"/>
      <c r="C15" s="868"/>
      <c r="D15" s="702" t="s">
        <v>289</v>
      </c>
      <c r="E15" s="594" t="s">
        <v>9</v>
      </c>
      <c r="F15" s="594" t="s">
        <v>9</v>
      </c>
      <c r="G15" s="594" t="s">
        <v>9</v>
      </c>
      <c r="H15" s="594" t="s">
        <v>9</v>
      </c>
      <c r="I15" s="594" t="s">
        <v>9</v>
      </c>
      <c r="J15" s="594" t="s">
        <v>9</v>
      </c>
      <c r="K15" s="594" t="s">
        <v>9</v>
      </c>
      <c r="L15" s="594" t="s">
        <v>9</v>
      </c>
      <c r="M15" s="594" t="s">
        <v>9</v>
      </c>
      <c r="N15" s="594" t="s">
        <v>9</v>
      </c>
      <c r="O15" s="594" t="s">
        <v>9</v>
      </c>
      <c r="P15" s="594" t="s">
        <v>9</v>
      </c>
      <c r="Q15" s="1384" t="s">
        <v>9</v>
      </c>
      <c r="R15" s="594"/>
      <c r="S15" s="571"/>
    </row>
    <row r="16" spans="1:19" s="595" customFormat="1" ht="12" customHeight="1">
      <c r="A16" s="592"/>
      <c r="B16" s="593"/>
      <c r="C16" s="868"/>
      <c r="D16" s="702" t="s">
        <v>290</v>
      </c>
      <c r="E16" s="594" t="s">
        <v>9</v>
      </c>
      <c r="F16" s="594" t="s">
        <v>9</v>
      </c>
      <c r="G16" s="594" t="s">
        <v>9</v>
      </c>
      <c r="H16" s="594" t="s">
        <v>9</v>
      </c>
      <c r="I16" s="594" t="s">
        <v>9</v>
      </c>
      <c r="J16" s="594" t="s">
        <v>9</v>
      </c>
      <c r="K16" s="594" t="s">
        <v>9</v>
      </c>
      <c r="L16" s="594" t="s">
        <v>9</v>
      </c>
      <c r="M16" s="594" t="s">
        <v>9</v>
      </c>
      <c r="N16" s="594" t="s">
        <v>9</v>
      </c>
      <c r="O16" s="594" t="s">
        <v>9</v>
      </c>
      <c r="P16" s="594" t="s">
        <v>9</v>
      </c>
      <c r="Q16" s="1384" t="s">
        <v>9</v>
      </c>
      <c r="R16" s="594"/>
      <c r="S16" s="571"/>
    </row>
    <row r="17" spans="1:22" s="595" customFormat="1" ht="12" customHeight="1">
      <c r="A17" s="592"/>
      <c r="B17" s="593"/>
      <c r="C17" s="868"/>
      <c r="D17" s="596" t="s">
        <v>291</v>
      </c>
      <c r="E17" s="594" t="s">
        <v>9</v>
      </c>
      <c r="F17" s="594" t="s">
        <v>9</v>
      </c>
      <c r="G17" s="594" t="s">
        <v>9</v>
      </c>
      <c r="H17" s="594">
        <v>9</v>
      </c>
      <c r="I17" s="594" t="s">
        <v>9</v>
      </c>
      <c r="J17" s="594" t="s">
        <v>9</v>
      </c>
      <c r="K17" s="594" t="s">
        <v>9</v>
      </c>
      <c r="L17" s="594" t="s">
        <v>9</v>
      </c>
      <c r="M17" s="594" t="s">
        <v>9</v>
      </c>
      <c r="N17" s="594" t="s">
        <v>9</v>
      </c>
      <c r="O17" s="594" t="s">
        <v>9</v>
      </c>
      <c r="P17" s="594" t="s">
        <v>9</v>
      </c>
      <c r="Q17" s="1384" t="s">
        <v>9</v>
      </c>
      <c r="R17" s="543"/>
      <c r="S17" s="571"/>
    </row>
    <row r="18" spans="1:22" s="591" customFormat="1" ht="16.5" customHeight="1">
      <c r="A18" s="597"/>
      <c r="B18" s="598"/>
      <c r="C18" s="867" t="s">
        <v>360</v>
      </c>
      <c r="D18" s="599"/>
      <c r="E18" s="589">
        <v>7</v>
      </c>
      <c r="F18" s="589">
        <v>1</v>
      </c>
      <c r="G18" s="589">
        <v>2</v>
      </c>
      <c r="H18" s="589">
        <v>7</v>
      </c>
      <c r="I18" s="589">
        <v>9</v>
      </c>
      <c r="J18" s="589">
        <v>2</v>
      </c>
      <c r="K18" s="589">
        <v>8</v>
      </c>
      <c r="L18" s="589">
        <v>4</v>
      </c>
      <c r="M18" s="589">
        <v>3</v>
      </c>
      <c r="N18" s="589">
        <v>5</v>
      </c>
      <c r="O18" s="589">
        <v>2</v>
      </c>
      <c r="P18" s="589">
        <v>2</v>
      </c>
      <c r="Q18" s="1384" t="s">
        <v>9</v>
      </c>
      <c r="R18" s="644"/>
      <c r="S18" s="590"/>
      <c r="T18" s="595"/>
    </row>
    <row r="19" spans="1:22" s="603" customFormat="1" ht="16.5" customHeight="1">
      <c r="A19" s="600"/>
      <c r="B19" s="601"/>
      <c r="C19" s="867" t="s">
        <v>361</v>
      </c>
      <c r="D19" s="867"/>
      <c r="E19" s="602">
        <v>120779</v>
      </c>
      <c r="F19" s="602">
        <v>3543</v>
      </c>
      <c r="G19" s="602">
        <v>1200</v>
      </c>
      <c r="H19" s="602">
        <v>814</v>
      </c>
      <c r="I19" s="602">
        <v>8565</v>
      </c>
      <c r="J19" s="602">
        <v>31876</v>
      </c>
      <c r="K19" s="602">
        <v>9184</v>
      </c>
      <c r="L19" s="602">
        <v>2199</v>
      </c>
      <c r="M19" s="602">
        <f>7010+212+128</f>
        <v>7350</v>
      </c>
      <c r="N19" s="602">
        <v>603</v>
      </c>
      <c r="O19" s="602">
        <v>250</v>
      </c>
      <c r="P19" s="602">
        <f>129+692</f>
        <v>821</v>
      </c>
      <c r="Q19" s="1385" t="s">
        <v>9</v>
      </c>
      <c r="R19" s="644"/>
      <c r="S19" s="580"/>
      <c r="T19" s="595"/>
    </row>
    <row r="20" spans="1:22" ht="11.25" customHeight="1">
      <c r="A20" s="497"/>
      <c r="B20" s="575"/>
      <c r="C20" s="1593" t="s">
        <v>139</v>
      </c>
      <c r="D20" s="1593"/>
      <c r="E20" s="604" t="s">
        <v>9</v>
      </c>
      <c r="F20" s="604" t="s">
        <v>9</v>
      </c>
      <c r="G20" s="604" t="s">
        <v>9</v>
      </c>
      <c r="H20" s="604" t="s">
        <v>9</v>
      </c>
      <c r="I20" s="604" t="s">
        <v>9</v>
      </c>
      <c r="J20" s="604" t="s">
        <v>9</v>
      </c>
      <c r="K20" s="1036" t="s">
        <v>9</v>
      </c>
      <c r="L20" s="1036" t="s">
        <v>9</v>
      </c>
      <c r="M20" s="1036" t="s">
        <v>9</v>
      </c>
      <c r="N20" s="1036" t="s">
        <v>9</v>
      </c>
      <c r="O20" s="1036" t="s">
        <v>9</v>
      </c>
      <c r="P20" s="1036" t="s">
        <v>9</v>
      </c>
      <c r="Q20" s="1036" t="s">
        <v>9</v>
      </c>
      <c r="R20" s="644"/>
      <c r="S20" s="507"/>
      <c r="T20" s="595"/>
    </row>
    <row r="21" spans="1:22" ht="11.25" customHeight="1">
      <c r="A21" s="497"/>
      <c r="B21" s="575"/>
      <c r="C21" s="1593" t="s">
        <v>138</v>
      </c>
      <c r="D21" s="1593"/>
      <c r="E21" s="604" t="s">
        <v>9</v>
      </c>
      <c r="F21" s="604" t="s">
        <v>9</v>
      </c>
      <c r="G21" s="604" t="s">
        <v>9</v>
      </c>
      <c r="H21" s="604" t="s">
        <v>9</v>
      </c>
      <c r="I21" s="604" t="s">
        <v>9</v>
      </c>
      <c r="J21" s="604" t="s">
        <v>9</v>
      </c>
      <c r="K21" s="1036" t="s">
        <v>9</v>
      </c>
      <c r="L21" s="1036" t="s">
        <v>9</v>
      </c>
      <c r="M21" s="1036" t="s">
        <v>9</v>
      </c>
      <c r="N21" s="1036" t="s">
        <v>9</v>
      </c>
      <c r="O21" s="1036" t="s">
        <v>9</v>
      </c>
      <c r="P21" s="1036" t="s">
        <v>9</v>
      </c>
      <c r="Q21" s="1036" t="s">
        <v>9</v>
      </c>
      <c r="R21" s="644"/>
      <c r="S21" s="507"/>
      <c r="V21" s="568"/>
    </row>
    <row r="22" spans="1:22" ht="11.25" customHeight="1">
      <c r="A22" s="497"/>
      <c r="B22" s="575"/>
      <c r="C22" s="1593" t="s">
        <v>137</v>
      </c>
      <c r="D22" s="1593"/>
      <c r="E22" s="604">
        <v>120541</v>
      </c>
      <c r="F22" s="604" t="s">
        <v>9</v>
      </c>
      <c r="G22" s="604">
        <v>305</v>
      </c>
      <c r="H22" s="604">
        <v>289</v>
      </c>
      <c r="I22" s="604">
        <v>5569</v>
      </c>
      <c r="J22" s="604">
        <v>31835</v>
      </c>
      <c r="K22" s="604">
        <v>3418</v>
      </c>
      <c r="L22" s="604">
        <v>956</v>
      </c>
      <c r="M22" s="604">
        <v>7350</v>
      </c>
      <c r="N22" s="604">
        <v>217</v>
      </c>
      <c r="O22" s="604">
        <v>250</v>
      </c>
      <c r="P22" s="604">
        <v>821</v>
      </c>
      <c r="Q22" s="1036" t="s">
        <v>9</v>
      </c>
      <c r="R22" s="644"/>
      <c r="S22" s="507"/>
      <c r="T22" s="568"/>
      <c r="U22" s="568"/>
    </row>
    <row r="23" spans="1:22" ht="11.25" customHeight="1">
      <c r="A23" s="497"/>
      <c r="B23" s="575"/>
      <c r="C23" s="1593" t="s">
        <v>136</v>
      </c>
      <c r="D23" s="1593"/>
      <c r="E23" s="604" t="s">
        <v>9</v>
      </c>
      <c r="F23" s="604" t="s">
        <v>9</v>
      </c>
      <c r="G23" s="604" t="s">
        <v>9</v>
      </c>
      <c r="H23" s="604" t="s">
        <v>9</v>
      </c>
      <c r="I23" s="604" t="s">
        <v>9</v>
      </c>
      <c r="J23" s="604" t="s">
        <v>9</v>
      </c>
      <c r="K23" s="604">
        <v>1929</v>
      </c>
      <c r="L23" s="604" t="s">
        <v>9</v>
      </c>
      <c r="M23" s="604" t="s">
        <v>9</v>
      </c>
      <c r="N23" s="604" t="s">
        <v>9</v>
      </c>
      <c r="O23" s="604" t="s">
        <v>9</v>
      </c>
      <c r="P23" s="604" t="s">
        <v>9</v>
      </c>
      <c r="Q23" s="1036" t="s">
        <v>9</v>
      </c>
      <c r="R23" s="644"/>
      <c r="S23" s="507"/>
    </row>
    <row r="24" spans="1:22" ht="11.25" customHeight="1">
      <c r="A24" s="497"/>
      <c r="B24" s="575"/>
      <c r="C24" s="1593" t="s">
        <v>135</v>
      </c>
      <c r="D24" s="1593"/>
      <c r="E24" s="604" t="s">
        <v>9</v>
      </c>
      <c r="F24" s="604" t="s">
        <v>9</v>
      </c>
      <c r="G24" s="604" t="s">
        <v>9</v>
      </c>
      <c r="H24" s="604" t="s">
        <v>9</v>
      </c>
      <c r="I24" s="604" t="s">
        <v>9</v>
      </c>
      <c r="J24" s="604" t="s">
        <v>9</v>
      </c>
      <c r="K24" s="1036" t="s">
        <v>9</v>
      </c>
      <c r="L24" s="1036" t="s">
        <v>9</v>
      </c>
      <c r="M24" s="1036" t="s">
        <v>9</v>
      </c>
      <c r="N24" s="1036">
        <v>366</v>
      </c>
      <c r="O24" s="604" t="s">
        <v>9</v>
      </c>
      <c r="P24" s="604" t="s">
        <v>9</v>
      </c>
      <c r="Q24" s="1036" t="s">
        <v>9</v>
      </c>
      <c r="R24" s="644"/>
      <c r="S24" s="507"/>
    </row>
    <row r="25" spans="1:22" ht="11.25" customHeight="1">
      <c r="A25" s="497"/>
      <c r="B25" s="575"/>
      <c r="C25" s="1593" t="s">
        <v>134</v>
      </c>
      <c r="D25" s="1593"/>
      <c r="E25" s="604" t="s">
        <v>9</v>
      </c>
      <c r="F25" s="604" t="s">
        <v>9</v>
      </c>
      <c r="G25" s="604" t="s">
        <v>9</v>
      </c>
      <c r="H25" s="604" t="s">
        <v>9</v>
      </c>
      <c r="I25" s="604" t="s">
        <v>9</v>
      </c>
      <c r="J25" s="604" t="s">
        <v>9</v>
      </c>
      <c r="K25" s="1036" t="s">
        <v>9</v>
      </c>
      <c r="L25" s="1036" t="s">
        <v>9</v>
      </c>
      <c r="M25" s="1036" t="s">
        <v>9</v>
      </c>
      <c r="N25" s="1036" t="s">
        <v>9</v>
      </c>
      <c r="O25" s="604" t="s">
        <v>9</v>
      </c>
      <c r="P25" s="604" t="s">
        <v>9</v>
      </c>
      <c r="Q25" s="1036" t="s">
        <v>9</v>
      </c>
      <c r="R25" s="644"/>
      <c r="S25" s="507"/>
    </row>
    <row r="26" spans="1:22" ht="11.25" customHeight="1">
      <c r="A26" s="497"/>
      <c r="B26" s="575"/>
      <c r="C26" s="1593" t="s">
        <v>133</v>
      </c>
      <c r="D26" s="1593"/>
      <c r="E26" s="604" t="s">
        <v>9</v>
      </c>
      <c r="F26" s="604">
        <v>3543</v>
      </c>
      <c r="G26" s="604">
        <v>895</v>
      </c>
      <c r="H26" s="604" t="s">
        <v>9</v>
      </c>
      <c r="I26" s="604">
        <v>2590</v>
      </c>
      <c r="J26" s="604" t="s">
        <v>9</v>
      </c>
      <c r="K26" s="1036" t="s">
        <v>9</v>
      </c>
      <c r="L26" s="1036">
        <v>1243</v>
      </c>
      <c r="M26" s="1036" t="s">
        <v>9</v>
      </c>
      <c r="N26" s="1036" t="s">
        <v>9</v>
      </c>
      <c r="O26" s="604" t="s">
        <v>9</v>
      </c>
      <c r="P26" s="604" t="s">
        <v>9</v>
      </c>
      <c r="Q26" s="1036" t="s">
        <v>9</v>
      </c>
      <c r="R26" s="644"/>
      <c r="S26" s="507"/>
      <c r="V26" s="568"/>
    </row>
    <row r="27" spans="1:22" ht="11.25" customHeight="1">
      <c r="A27" s="497"/>
      <c r="B27" s="575"/>
      <c r="C27" s="1593" t="s">
        <v>132</v>
      </c>
      <c r="D27" s="1593"/>
      <c r="E27" s="604" t="s">
        <v>9</v>
      </c>
      <c r="F27" s="604" t="s">
        <v>9</v>
      </c>
      <c r="G27" s="604" t="s">
        <v>9</v>
      </c>
      <c r="H27" s="604">
        <v>503</v>
      </c>
      <c r="I27" s="604">
        <v>406</v>
      </c>
      <c r="J27" s="604">
        <v>41</v>
      </c>
      <c r="K27" s="1036" t="s">
        <v>9</v>
      </c>
      <c r="L27" s="1036" t="s">
        <v>9</v>
      </c>
      <c r="M27" s="1036" t="s">
        <v>9</v>
      </c>
      <c r="N27" s="1036" t="s">
        <v>9</v>
      </c>
      <c r="O27" s="604" t="s">
        <v>9</v>
      </c>
      <c r="P27" s="604" t="s">
        <v>9</v>
      </c>
      <c r="Q27" s="1036" t="s">
        <v>9</v>
      </c>
      <c r="R27" s="605"/>
      <c r="S27" s="507"/>
    </row>
    <row r="28" spans="1:22" ht="11.25" customHeight="1">
      <c r="A28" s="497"/>
      <c r="B28" s="575"/>
      <c r="C28" s="1593" t="s">
        <v>131</v>
      </c>
      <c r="D28" s="1593"/>
      <c r="E28" s="604" t="s">
        <v>9</v>
      </c>
      <c r="F28" s="604" t="s">
        <v>9</v>
      </c>
      <c r="G28" s="604" t="s">
        <v>9</v>
      </c>
      <c r="H28" s="604" t="s">
        <v>9</v>
      </c>
      <c r="I28" s="604" t="s">
        <v>9</v>
      </c>
      <c r="J28" s="604" t="s">
        <v>9</v>
      </c>
      <c r="K28" s="1036" t="s">
        <v>9</v>
      </c>
      <c r="L28" s="1036" t="s">
        <v>9</v>
      </c>
      <c r="M28" s="1036" t="s">
        <v>9</v>
      </c>
      <c r="N28" s="1036" t="s">
        <v>9</v>
      </c>
      <c r="O28" s="604" t="s">
        <v>9</v>
      </c>
      <c r="P28" s="604" t="s">
        <v>9</v>
      </c>
      <c r="Q28" s="1036" t="s">
        <v>9</v>
      </c>
      <c r="R28" s="605"/>
      <c r="S28" s="507"/>
      <c r="U28" s="568"/>
    </row>
    <row r="29" spans="1:22" ht="11.25" customHeight="1">
      <c r="A29" s="497"/>
      <c r="B29" s="575"/>
      <c r="C29" s="1593" t="s">
        <v>130</v>
      </c>
      <c r="D29" s="1593"/>
      <c r="E29" s="604" t="s">
        <v>9</v>
      </c>
      <c r="F29" s="604" t="s">
        <v>9</v>
      </c>
      <c r="G29" s="604" t="s">
        <v>9</v>
      </c>
      <c r="H29" s="604" t="s">
        <v>9</v>
      </c>
      <c r="I29" s="604" t="s">
        <v>9</v>
      </c>
      <c r="J29" s="604" t="s">
        <v>9</v>
      </c>
      <c r="K29" s="1036" t="s">
        <v>9</v>
      </c>
      <c r="L29" s="1036" t="s">
        <v>9</v>
      </c>
      <c r="M29" s="1036" t="s">
        <v>9</v>
      </c>
      <c r="N29" s="1036" t="s">
        <v>9</v>
      </c>
      <c r="O29" s="604" t="s">
        <v>9</v>
      </c>
      <c r="P29" s="604" t="s">
        <v>9</v>
      </c>
      <c r="Q29" s="1036" t="s">
        <v>9</v>
      </c>
      <c r="R29" s="605"/>
      <c r="S29" s="507"/>
      <c r="T29" s="568"/>
    </row>
    <row r="30" spans="1:22" ht="11.25" customHeight="1">
      <c r="A30" s="497"/>
      <c r="B30" s="575"/>
      <c r="C30" s="1593" t="s">
        <v>129</v>
      </c>
      <c r="D30" s="1593"/>
      <c r="E30" s="604" t="s">
        <v>9</v>
      </c>
      <c r="F30" s="604" t="s">
        <v>9</v>
      </c>
      <c r="G30" s="604" t="s">
        <v>9</v>
      </c>
      <c r="H30" s="604" t="s">
        <v>9</v>
      </c>
      <c r="I30" s="604" t="s">
        <v>9</v>
      </c>
      <c r="J30" s="604" t="s">
        <v>9</v>
      </c>
      <c r="K30" s="1036" t="s">
        <v>9</v>
      </c>
      <c r="L30" s="1036" t="s">
        <v>9</v>
      </c>
      <c r="M30" s="1036" t="s">
        <v>9</v>
      </c>
      <c r="N30" s="1036" t="s">
        <v>9</v>
      </c>
      <c r="O30" s="604" t="s">
        <v>9</v>
      </c>
      <c r="P30" s="604" t="s">
        <v>9</v>
      </c>
      <c r="Q30" s="1036" t="s">
        <v>9</v>
      </c>
      <c r="R30" s="605"/>
      <c r="S30" s="507"/>
    </row>
    <row r="31" spans="1:22" ht="11.25" customHeight="1">
      <c r="A31" s="497"/>
      <c r="B31" s="575"/>
      <c r="C31" s="1593" t="s">
        <v>128</v>
      </c>
      <c r="D31" s="1593"/>
      <c r="E31" s="604" t="s">
        <v>9</v>
      </c>
      <c r="F31" s="604" t="s">
        <v>9</v>
      </c>
      <c r="G31" s="604" t="s">
        <v>9</v>
      </c>
      <c r="H31" s="604" t="s">
        <v>9</v>
      </c>
      <c r="I31" s="604" t="s">
        <v>9</v>
      </c>
      <c r="J31" s="604" t="s">
        <v>9</v>
      </c>
      <c r="K31" s="1036" t="s">
        <v>9</v>
      </c>
      <c r="L31" s="1036" t="s">
        <v>9</v>
      </c>
      <c r="M31" s="1036" t="s">
        <v>9</v>
      </c>
      <c r="N31" s="1036" t="s">
        <v>9</v>
      </c>
      <c r="O31" s="604" t="s">
        <v>9</v>
      </c>
      <c r="P31" s="604" t="s">
        <v>9</v>
      </c>
      <c r="Q31" s="1036" t="s">
        <v>9</v>
      </c>
      <c r="R31" s="605"/>
      <c r="S31" s="507"/>
    </row>
    <row r="32" spans="1:22" ht="11.25" customHeight="1">
      <c r="A32" s="497"/>
      <c r="B32" s="575"/>
      <c r="C32" s="1593" t="s">
        <v>127</v>
      </c>
      <c r="D32" s="1593"/>
      <c r="E32" s="604" t="s">
        <v>9</v>
      </c>
      <c r="F32" s="604" t="s">
        <v>9</v>
      </c>
      <c r="G32" s="604" t="s">
        <v>9</v>
      </c>
      <c r="H32" s="604" t="s">
        <v>9</v>
      </c>
      <c r="I32" s="604" t="s">
        <v>9</v>
      </c>
      <c r="J32" s="604" t="s">
        <v>9</v>
      </c>
      <c r="K32" s="1036" t="s">
        <v>9</v>
      </c>
      <c r="L32" s="1036" t="s">
        <v>9</v>
      </c>
      <c r="M32" s="1036" t="s">
        <v>9</v>
      </c>
      <c r="N32" s="1036" t="s">
        <v>9</v>
      </c>
      <c r="O32" s="604" t="s">
        <v>9</v>
      </c>
      <c r="P32" s="604" t="s">
        <v>9</v>
      </c>
      <c r="Q32" s="1036" t="s">
        <v>9</v>
      </c>
      <c r="R32" s="605"/>
      <c r="S32" s="507"/>
    </row>
    <row r="33" spans="1:20" ht="11.25" customHeight="1">
      <c r="A33" s="497"/>
      <c r="B33" s="575"/>
      <c r="C33" s="1593" t="s">
        <v>126</v>
      </c>
      <c r="D33" s="1593"/>
      <c r="E33" s="604">
        <v>227</v>
      </c>
      <c r="F33" s="604" t="s">
        <v>9</v>
      </c>
      <c r="G33" s="604" t="s">
        <v>9</v>
      </c>
      <c r="H33" s="604" t="s">
        <v>9</v>
      </c>
      <c r="I33" s="604" t="s">
        <v>9</v>
      </c>
      <c r="J33" s="604" t="s">
        <v>9</v>
      </c>
      <c r="K33" s="1036" t="s">
        <v>9</v>
      </c>
      <c r="L33" s="1036" t="s">
        <v>9</v>
      </c>
      <c r="M33" s="1036" t="s">
        <v>9</v>
      </c>
      <c r="N33" s="1036" t="s">
        <v>9</v>
      </c>
      <c r="O33" s="604" t="s">
        <v>9</v>
      </c>
      <c r="P33" s="604" t="s">
        <v>9</v>
      </c>
      <c r="Q33" s="1036" t="s">
        <v>9</v>
      </c>
      <c r="R33" s="605"/>
      <c r="S33" s="507"/>
    </row>
    <row r="34" spans="1:20" ht="11.25" customHeight="1">
      <c r="A34" s="497">
        <v>4661</v>
      </c>
      <c r="B34" s="575"/>
      <c r="C34" s="1613" t="s">
        <v>125</v>
      </c>
      <c r="D34" s="1613"/>
      <c r="E34" s="604" t="s">
        <v>9</v>
      </c>
      <c r="F34" s="604" t="s">
        <v>9</v>
      </c>
      <c r="G34" s="604" t="s">
        <v>9</v>
      </c>
      <c r="H34" s="604" t="s">
        <v>9</v>
      </c>
      <c r="I34" s="604" t="s">
        <v>9</v>
      </c>
      <c r="J34" s="604" t="s">
        <v>9</v>
      </c>
      <c r="K34" s="1036" t="s">
        <v>9</v>
      </c>
      <c r="L34" s="1036" t="s">
        <v>9</v>
      </c>
      <c r="M34" s="1036" t="s">
        <v>9</v>
      </c>
      <c r="N34" s="1036">
        <v>20</v>
      </c>
      <c r="O34" s="604" t="s">
        <v>9</v>
      </c>
      <c r="P34" s="604" t="s">
        <v>9</v>
      </c>
      <c r="Q34" s="1036" t="s">
        <v>9</v>
      </c>
      <c r="R34" s="605"/>
      <c r="S34" s="507"/>
    </row>
    <row r="35" spans="1:20" ht="11.25" customHeight="1">
      <c r="A35" s="497"/>
      <c r="B35" s="575"/>
      <c r="C35" s="1593" t="s">
        <v>124</v>
      </c>
      <c r="D35" s="1593"/>
      <c r="E35" s="604" t="s">
        <v>9</v>
      </c>
      <c r="F35" s="604" t="s">
        <v>9</v>
      </c>
      <c r="G35" s="604" t="s">
        <v>9</v>
      </c>
      <c r="H35" s="604" t="s">
        <v>9</v>
      </c>
      <c r="I35" s="604" t="s">
        <v>9</v>
      </c>
      <c r="J35" s="604" t="s">
        <v>9</v>
      </c>
      <c r="K35" s="1036" t="s">
        <v>9</v>
      </c>
      <c r="L35" s="1036" t="s">
        <v>9</v>
      </c>
      <c r="M35" s="1036" t="s">
        <v>9</v>
      </c>
      <c r="N35" s="1036" t="s">
        <v>9</v>
      </c>
      <c r="O35" s="604" t="s">
        <v>9</v>
      </c>
      <c r="P35" s="604" t="s">
        <v>9</v>
      </c>
      <c r="Q35" s="1036" t="s">
        <v>9</v>
      </c>
      <c r="R35" s="605"/>
      <c r="S35" s="507"/>
    </row>
    <row r="36" spans="1:20" ht="11.25" customHeight="1">
      <c r="A36" s="497"/>
      <c r="B36" s="575"/>
      <c r="C36" s="1593" t="s">
        <v>123</v>
      </c>
      <c r="D36" s="1593"/>
      <c r="E36" s="604" t="s">
        <v>9</v>
      </c>
      <c r="F36" s="604" t="s">
        <v>9</v>
      </c>
      <c r="G36" s="604" t="s">
        <v>9</v>
      </c>
      <c r="H36" s="604" t="s">
        <v>9</v>
      </c>
      <c r="I36" s="604" t="s">
        <v>9</v>
      </c>
      <c r="J36" s="604" t="s">
        <v>9</v>
      </c>
      <c r="K36" s="1036" t="s">
        <v>9</v>
      </c>
      <c r="L36" s="1036" t="s">
        <v>9</v>
      </c>
      <c r="M36" s="1036" t="s">
        <v>9</v>
      </c>
      <c r="N36" s="1036" t="s">
        <v>9</v>
      </c>
      <c r="O36" s="604" t="s">
        <v>9</v>
      </c>
      <c r="P36" s="604" t="s">
        <v>9</v>
      </c>
      <c r="Q36" s="1036" t="s">
        <v>9</v>
      </c>
      <c r="R36" s="605"/>
      <c r="S36" s="507"/>
    </row>
    <row r="37" spans="1:20" ht="11.25" customHeight="1">
      <c r="A37" s="497"/>
      <c r="B37" s="575"/>
      <c r="C37" s="1593" t="s">
        <v>343</v>
      </c>
      <c r="D37" s="1593"/>
      <c r="E37" s="604">
        <v>11</v>
      </c>
      <c r="F37" s="604" t="s">
        <v>9</v>
      </c>
      <c r="G37" s="604" t="s">
        <v>9</v>
      </c>
      <c r="H37" s="604" t="s">
        <v>9</v>
      </c>
      <c r="I37" s="604" t="s">
        <v>9</v>
      </c>
      <c r="J37" s="604" t="s">
        <v>9</v>
      </c>
      <c r="K37" s="1036" t="s">
        <v>9</v>
      </c>
      <c r="L37" s="1036" t="s">
        <v>9</v>
      </c>
      <c r="M37" s="1036" t="s">
        <v>9</v>
      </c>
      <c r="N37" s="1036" t="s">
        <v>9</v>
      </c>
      <c r="O37" s="604" t="s">
        <v>9</v>
      </c>
      <c r="P37" s="604" t="s">
        <v>9</v>
      </c>
      <c r="Q37" s="1036" t="s">
        <v>9</v>
      </c>
      <c r="R37" s="644"/>
      <c r="S37" s="507"/>
    </row>
    <row r="38" spans="1:20" ht="11.25" customHeight="1">
      <c r="A38" s="497"/>
      <c r="B38" s="575"/>
      <c r="C38" s="1593" t="s">
        <v>122</v>
      </c>
      <c r="D38" s="1593"/>
      <c r="E38" s="604" t="s">
        <v>9</v>
      </c>
      <c r="F38" s="604" t="s">
        <v>9</v>
      </c>
      <c r="G38" s="604" t="s">
        <v>9</v>
      </c>
      <c r="H38" s="604">
        <v>22</v>
      </c>
      <c r="I38" s="604" t="s">
        <v>9</v>
      </c>
      <c r="J38" s="604" t="s">
        <v>9</v>
      </c>
      <c r="K38" s="1036" t="s">
        <v>9</v>
      </c>
      <c r="L38" s="1036" t="s">
        <v>9</v>
      </c>
      <c r="M38" s="1036" t="s">
        <v>9</v>
      </c>
      <c r="N38" s="1036" t="s">
        <v>9</v>
      </c>
      <c r="O38" s="604" t="s">
        <v>9</v>
      </c>
      <c r="P38" s="604" t="s">
        <v>9</v>
      </c>
      <c r="Q38" s="1036" t="s">
        <v>9</v>
      </c>
      <c r="R38" s="644"/>
      <c r="S38" s="507"/>
    </row>
    <row r="39" spans="1:20" ht="11.25" customHeight="1">
      <c r="A39" s="497"/>
      <c r="B39" s="575"/>
      <c r="C39" s="1593" t="s">
        <v>121</v>
      </c>
      <c r="D39" s="1593"/>
      <c r="E39" s="604" t="s">
        <v>9</v>
      </c>
      <c r="F39" s="604" t="s">
        <v>9</v>
      </c>
      <c r="G39" s="604" t="s">
        <v>9</v>
      </c>
      <c r="H39" s="604" t="s">
        <v>9</v>
      </c>
      <c r="I39" s="604" t="s">
        <v>9</v>
      </c>
      <c r="J39" s="604" t="s">
        <v>9</v>
      </c>
      <c r="K39" s="1036" t="s">
        <v>9</v>
      </c>
      <c r="L39" s="1036" t="s">
        <v>9</v>
      </c>
      <c r="M39" s="1036" t="s">
        <v>9</v>
      </c>
      <c r="N39" s="1036" t="s">
        <v>9</v>
      </c>
      <c r="O39" s="604" t="s">
        <v>9</v>
      </c>
      <c r="P39" s="604" t="s">
        <v>9</v>
      </c>
      <c r="Q39" s="1036" t="s">
        <v>9</v>
      </c>
      <c r="R39" s="644"/>
      <c r="S39" s="507"/>
    </row>
    <row r="40" spans="1:20" s="595" customFormat="1" ht="11.25" customHeight="1">
      <c r="A40" s="592"/>
      <c r="B40" s="593"/>
      <c r="C40" s="1593" t="s">
        <v>120</v>
      </c>
      <c r="D40" s="1593"/>
      <c r="E40" s="604" t="s">
        <v>9</v>
      </c>
      <c r="F40" s="604" t="s">
        <v>9</v>
      </c>
      <c r="G40" s="604" t="s">
        <v>9</v>
      </c>
      <c r="H40" s="604" t="s">
        <v>9</v>
      </c>
      <c r="I40" s="604" t="s">
        <v>9</v>
      </c>
      <c r="J40" s="604" t="s">
        <v>9</v>
      </c>
      <c r="K40" s="1036" t="s">
        <v>9</v>
      </c>
      <c r="L40" s="1036" t="s">
        <v>9</v>
      </c>
      <c r="M40" s="1036" t="s">
        <v>9</v>
      </c>
      <c r="N40" s="1036" t="s">
        <v>9</v>
      </c>
      <c r="O40" s="604" t="s">
        <v>9</v>
      </c>
      <c r="P40" s="604" t="s">
        <v>9</v>
      </c>
      <c r="Q40" s="1036" t="s">
        <v>9</v>
      </c>
      <c r="R40" s="644"/>
      <c r="S40" s="571"/>
    </row>
    <row r="41" spans="1:20" s="595" customFormat="1" ht="11.25" customHeight="1">
      <c r="A41" s="592"/>
      <c r="B41" s="593"/>
      <c r="C41" s="1594" t="s">
        <v>119</v>
      </c>
      <c r="D41" s="1594"/>
      <c r="E41" s="604" t="s">
        <v>9</v>
      </c>
      <c r="F41" s="604" t="s">
        <v>9</v>
      </c>
      <c r="G41" s="604" t="s">
        <v>9</v>
      </c>
      <c r="H41" s="604" t="s">
        <v>9</v>
      </c>
      <c r="I41" s="604" t="s">
        <v>9</v>
      </c>
      <c r="J41" s="604" t="s">
        <v>9</v>
      </c>
      <c r="K41" s="1036" t="s">
        <v>9</v>
      </c>
      <c r="L41" s="1036" t="s">
        <v>9</v>
      </c>
      <c r="M41" s="1036" t="s">
        <v>9</v>
      </c>
      <c r="N41" s="1036" t="s">
        <v>9</v>
      </c>
      <c r="O41" s="604" t="s">
        <v>9</v>
      </c>
      <c r="P41" s="604" t="s">
        <v>9</v>
      </c>
      <c r="Q41" s="1036" t="s">
        <v>9</v>
      </c>
      <c r="R41" s="644"/>
      <c r="S41" s="571"/>
    </row>
    <row r="42" spans="1:20" s="591" customFormat="1" ht="16.5" customHeight="1">
      <c r="A42" s="587"/>
      <c r="B42" s="606"/>
      <c r="C42" s="867" t="s">
        <v>358</v>
      </c>
      <c r="D42" s="567"/>
      <c r="E42" s="607">
        <v>35</v>
      </c>
      <c r="F42" s="607">
        <v>12</v>
      </c>
      <c r="G42" s="607">
        <v>12</v>
      </c>
      <c r="H42" s="607">
        <v>24.5</v>
      </c>
      <c r="I42" s="607">
        <v>30.8</v>
      </c>
      <c r="J42" s="607">
        <v>24</v>
      </c>
      <c r="K42" s="937">
        <v>21</v>
      </c>
      <c r="L42" s="937">
        <v>18.8</v>
      </c>
      <c r="M42" s="937">
        <v>13</v>
      </c>
      <c r="N42" s="937" t="s">
        <v>9</v>
      </c>
      <c r="O42" s="937">
        <v>48</v>
      </c>
      <c r="P42" s="937">
        <v>63</v>
      </c>
      <c r="Q42" s="1036" t="s">
        <v>9</v>
      </c>
      <c r="R42" s="644"/>
      <c r="S42" s="590"/>
    </row>
    <row r="43" spans="1:20" s="591" customFormat="1" ht="16.5" customHeight="1">
      <c r="A43" s="587"/>
      <c r="B43" s="606"/>
      <c r="C43" s="867" t="s">
        <v>359</v>
      </c>
      <c r="D43" s="567"/>
      <c r="E43" s="602"/>
      <c r="F43" s="602"/>
      <c r="G43" s="602"/>
      <c r="H43" s="602"/>
      <c r="I43" s="602"/>
      <c r="J43" s="602"/>
      <c r="K43" s="607"/>
      <c r="L43" s="607"/>
      <c r="M43" s="607"/>
      <c r="N43" s="607"/>
      <c r="O43" s="607"/>
      <c r="P43" s="607"/>
      <c r="Q43" s="1036" t="s">
        <v>9</v>
      </c>
      <c r="R43" s="644"/>
      <c r="S43" s="590"/>
    </row>
    <row r="44" spans="1:20" ht="13.5" customHeight="1">
      <c r="A44" s="497"/>
      <c r="B44" s="575"/>
      <c r="C44" s="608"/>
      <c r="D44" s="609" t="s">
        <v>118</v>
      </c>
      <c r="E44" s="611">
        <v>1.1000000000000001</v>
      </c>
      <c r="F44" s="611">
        <v>0.9</v>
      </c>
      <c r="G44" s="611">
        <v>1.9</v>
      </c>
      <c r="H44" s="611">
        <v>0.8</v>
      </c>
      <c r="I44" s="611">
        <v>0.6</v>
      </c>
      <c r="J44" s="611">
        <v>0.6</v>
      </c>
      <c r="K44" s="759">
        <v>0.7</v>
      </c>
      <c r="L44" s="759">
        <v>1</v>
      </c>
      <c r="M44" s="759">
        <v>1.9</v>
      </c>
      <c r="N44" s="759" t="s">
        <v>9</v>
      </c>
      <c r="O44" s="759">
        <v>0.6</v>
      </c>
      <c r="P44" s="759">
        <v>2.5</v>
      </c>
      <c r="Q44" s="1036" t="s">
        <v>9</v>
      </c>
      <c r="R44" s="644"/>
      <c r="S44" s="507"/>
      <c r="T44" s="569"/>
    </row>
    <row r="45" spans="1:20" ht="13.5" customHeight="1">
      <c r="A45" s="497"/>
      <c r="B45" s="575"/>
      <c r="C45" s="608"/>
      <c r="D45" s="610" t="s">
        <v>117</v>
      </c>
      <c r="E45" s="611">
        <v>-1.6</v>
      </c>
      <c r="F45" s="611">
        <v>-2.7</v>
      </c>
      <c r="G45" s="611">
        <v>-0.9</v>
      </c>
      <c r="H45" s="611">
        <v>-2</v>
      </c>
      <c r="I45" s="611">
        <v>-2</v>
      </c>
      <c r="J45" s="611">
        <v>-2.1</v>
      </c>
      <c r="K45" s="759">
        <v>-2</v>
      </c>
      <c r="L45" s="759">
        <v>-1.6</v>
      </c>
      <c r="M45" s="759">
        <v>0.3</v>
      </c>
      <c r="N45" s="759" t="s">
        <v>9</v>
      </c>
      <c r="O45" s="759">
        <v>-1.1000000000000001</v>
      </c>
      <c r="P45" s="759">
        <v>0.6</v>
      </c>
      <c r="Q45" s="1036" t="s">
        <v>9</v>
      </c>
      <c r="R45" s="644"/>
      <c r="S45" s="507"/>
    </row>
    <row r="46" spans="1:20" s="511" customFormat="1" ht="30.75" customHeight="1">
      <c r="A46" s="509"/>
      <c r="B46" s="695"/>
      <c r="C46" s="1598" t="s">
        <v>293</v>
      </c>
      <c r="D46" s="1599"/>
      <c r="E46" s="1599"/>
      <c r="F46" s="1599"/>
      <c r="G46" s="1599"/>
      <c r="H46" s="1599"/>
      <c r="I46" s="1599"/>
      <c r="J46" s="1599"/>
      <c r="K46" s="1599"/>
      <c r="L46" s="1599"/>
      <c r="M46" s="1599"/>
      <c r="N46" s="1599"/>
      <c r="O46" s="1599"/>
      <c r="P46" s="1599"/>
      <c r="Q46" s="1599"/>
      <c r="R46" s="787"/>
      <c r="S46" s="510"/>
    </row>
    <row r="47" spans="1:20" ht="13.5" hidden="1" customHeight="1">
      <c r="A47" s="497"/>
      <c r="B47" s="575"/>
      <c r="C47" s="1596" t="s">
        <v>507</v>
      </c>
      <c r="D47" s="1597"/>
      <c r="E47" s="1067"/>
      <c r="F47" s="1067"/>
      <c r="G47" s="1067"/>
      <c r="H47" s="1067"/>
      <c r="I47" s="1067"/>
      <c r="J47" s="1067"/>
      <c r="K47" s="1067"/>
      <c r="L47" s="1067"/>
      <c r="M47" s="1067"/>
      <c r="N47" s="1067"/>
      <c r="O47" s="1067"/>
      <c r="P47" s="1067"/>
      <c r="Q47" s="1068"/>
      <c r="R47" s="644"/>
      <c r="S47" s="507"/>
    </row>
    <row r="48" spans="1:20" ht="3.75" hidden="1" customHeight="1">
      <c r="A48" s="497"/>
      <c r="B48" s="575"/>
      <c r="C48" s="1069"/>
      <c r="D48" s="1070"/>
      <c r="E48" s="1071"/>
      <c r="F48" s="1071"/>
      <c r="G48" s="1072"/>
      <c r="H48" s="1071"/>
      <c r="I48" s="1071"/>
      <c r="J48" s="1073"/>
      <c r="K48" s="1073"/>
      <c r="L48" s="1073"/>
      <c r="M48" s="1073"/>
      <c r="N48" s="1074"/>
      <c r="O48" s="1074"/>
      <c r="P48" s="1074"/>
      <c r="Q48" s="1074"/>
      <c r="R48" s="644"/>
      <c r="S48" s="507"/>
    </row>
    <row r="49" spans="1:21" ht="12.75" hidden="1" customHeight="1">
      <c r="A49" s="497"/>
      <c r="B49" s="575"/>
      <c r="C49" s="1607" t="s">
        <v>116</v>
      </c>
      <c r="D49" s="1607"/>
      <c r="E49" s="1608" t="s">
        <v>284</v>
      </c>
      <c r="F49" s="1608"/>
      <c r="G49" s="1609" t="s">
        <v>406</v>
      </c>
      <c r="H49" s="1609"/>
      <c r="I49" s="1611" t="s">
        <v>115</v>
      </c>
      <c r="J49" s="1586"/>
      <c r="K49" s="1586"/>
      <c r="L49" s="1586"/>
      <c r="M49" s="1612"/>
      <c r="N49" s="1586" t="s">
        <v>114</v>
      </c>
      <c r="O49" s="1586"/>
      <c r="P49" s="1586"/>
      <c r="Q49" s="1586"/>
      <c r="R49" s="644"/>
      <c r="S49" s="507"/>
    </row>
    <row r="50" spans="1:21" ht="12.75" hidden="1" customHeight="1">
      <c r="A50" s="497"/>
      <c r="B50" s="575"/>
      <c r="C50" s="1607"/>
      <c r="D50" s="1607"/>
      <c r="E50" s="1075" t="s">
        <v>70</v>
      </c>
      <c r="F50" s="1076" t="s">
        <v>113</v>
      </c>
      <c r="G50" s="1610"/>
      <c r="H50" s="1610"/>
      <c r="I50" s="1587" t="s">
        <v>112</v>
      </c>
      <c r="J50" s="1588"/>
      <c r="K50" s="1588" t="s">
        <v>111</v>
      </c>
      <c r="L50" s="1588"/>
      <c r="M50" s="1077" t="s">
        <v>110</v>
      </c>
      <c r="N50" s="1588" t="s">
        <v>112</v>
      </c>
      <c r="O50" s="1588"/>
      <c r="P50" s="1078" t="s">
        <v>111</v>
      </c>
      <c r="Q50" s="1078" t="s">
        <v>110</v>
      </c>
      <c r="R50" s="644"/>
      <c r="S50" s="507"/>
    </row>
    <row r="51" spans="1:21" ht="2.25" hidden="1" customHeight="1">
      <c r="A51" s="497"/>
      <c r="B51" s="575"/>
      <c r="C51" s="1079"/>
      <c r="D51" s="1079"/>
      <c r="E51" s="1080"/>
      <c r="F51" s="1081"/>
      <c r="G51" s="1082"/>
      <c r="H51" s="1082"/>
      <c r="I51" s="1083"/>
      <c r="J51" s="1084"/>
      <c r="K51" s="1084"/>
      <c r="L51" s="1084"/>
      <c r="M51" s="1085"/>
      <c r="N51" s="1084"/>
      <c r="O51" s="1084"/>
      <c r="P51" s="1084"/>
      <c r="Q51" s="1084"/>
      <c r="R51" s="644"/>
      <c r="S51" s="507"/>
    </row>
    <row r="52" spans="1:21" ht="18" hidden="1" customHeight="1">
      <c r="A52" s="497"/>
      <c r="B52" s="575"/>
      <c r="C52" s="1595" t="s">
        <v>9</v>
      </c>
      <c r="D52" s="1595"/>
      <c r="E52" s="1086" t="s">
        <v>9</v>
      </c>
      <c r="F52" s="1087" t="s">
        <v>9</v>
      </c>
      <c r="G52" s="1589" t="s">
        <v>9</v>
      </c>
      <c r="H52" s="1589"/>
      <c r="I52" s="1590" t="s">
        <v>9</v>
      </c>
      <c r="J52" s="1591"/>
      <c r="K52" s="1591" t="s">
        <v>9</v>
      </c>
      <c r="L52" s="1591"/>
      <c r="M52" s="1088" t="s">
        <v>9</v>
      </c>
      <c r="N52" s="1591" t="s">
        <v>9</v>
      </c>
      <c r="O52" s="1591"/>
      <c r="P52" s="1089" t="s">
        <v>9</v>
      </c>
      <c r="Q52" s="1089" t="s">
        <v>9</v>
      </c>
      <c r="R52" s="644"/>
      <c r="S52" s="507"/>
      <c r="U52" s="569"/>
    </row>
    <row r="53" spans="1:21" s="1097" customFormat="1" ht="16.5" customHeight="1">
      <c r="A53" s="1093"/>
      <c r="B53" s="943"/>
      <c r="C53" s="612" t="s">
        <v>466</v>
      </c>
      <c r="D53" s="1094"/>
      <c r="E53" s="577"/>
      <c r="F53" s="577"/>
      <c r="G53" s="613"/>
      <c r="H53" s="613"/>
      <c r="I53" s="1095" t="s">
        <v>108</v>
      </c>
      <c r="J53" s="577"/>
      <c r="K53" s="577"/>
      <c r="L53" s="577"/>
      <c r="M53" s="577"/>
      <c r="N53" s="577"/>
      <c r="O53" s="577"/>
      <c r="P53" s="577" t="s">
        <v>107</v>
      </c>
      <c r="Q53" s="577"/>
      <c r="R53" s="1096"/>
      <c r="S53" s="613"/>
      <c r="T53" s="502"/>
    </row>
    <row r="54" spans="1:21" s="559" customFormat="1" ht="19.5" customHeight="1" thickBot="1">
      <c r="A54" s="597"/>
      <c r="B54" s="614"/>
      <c r="C54" s="615"/>
      <c r="D54" s="616"/>
      <c r="E54" s="618"/>
      <c r="F54" s="618"/>
      <c r="G54" s="618"/>
      <c r="H54" s="618"/>
      <c r="I54" s="618"/>
      <c r="J54" s="618"/>
      <c r="K54" s="618"/>
      <c r="L54" s="618"/>
      <c r="M54" s="618"/>
      <c r="N54" s="618"/>
      <c r="O54" s="618"/>
      <c r="P54" s="618"/>
      <c r="Q54" s="578" t="s">
        <v>75</v>
      </c>
      <c r="R54" s="619"/>
      <c r="S54" s="620"/>
      <c r="T54" s="502"/>
    </row>
    <row r="55" spans="1:21" ht="13.5" customHeight="1" thickBot="1">
      <c r="A55" s="497"/>
      <c r="B55" s="614"/>
      <c r="C55" s="1604" t="s">
        <v>357</v>
      </c>
      <c r="D55" s="1605"/>
      <c r="E55" s="1605"/>
      <c r="F55" s="1605"/>
      <c r="G55" s="1605"/>
      <c r="H55" s="1605"/>
      <c r="I55" s="1605"/>
      <c r="J55" s="1605"/>
      <c r="K55" s="1605"/>
      <c r="L55" s="1605"/>
      <c r="M55" s="1605"/>
      <c r="N55" s="1605"/>
      <c r="O55" s="1605"/>
      <c r="P55" s="1605"/>
      <c r="Q55" s="1606"/>
      <c r="R55" s="578"/>
      <c r="S55" s="562"/>
    </row>
    <row r="56" spans="1:21" ht="2.25" customHeight="1">
      <c r="A56" s="497"/>
      <c r="B56" s="614"/>
      <c r="C56" s="1600" t="s">
        <v>71</v>
      </c>
      <c r="D56" s="1601"/>
      <c r="E56" s="562"/>
      <c r="F56" s="562"/>
      <c r="G56" s="622"/>
      <c r="H56" s="622"/>
      <c r="I56" s="622"/>
      <c r="J56" s="622"/>
      <c r="K56" s="622"/>
      <c r="L56" s="622"/>
      <c r="M56" s="622"/>
      <c r="N56" s="622"/>
      <c r="O56" s="622"/>
      <c r="P56" s="622"/>
      <c r="Q56" s="622"/>
      <c r="R56" s="619"/>
      <c r="S56" s="562"/>
    </row>
    <row r="57" spans="1:21" ht="11.25" customHeight="1">
      <c r="A57" s="497"/>
      <c r="B57" s="575"/>
      <c r="C57" s="1601"/>
      <c r="D57" s="1601"/>
      <c r="E57" s="1509">
        <v>2013</v>
      </c>
      <c r="F57" s="1509"/>
      <c r="G57" s="1509"/>
      <c r="H57" s="1509"/>
      <c r="I57" s="1509"/>
      <c r="J57" s="1509"/>
      <c r="K57" s="1509"/>
      <c r="L57" s="1509"/>
      <c r="M57" s="1509"/>
      <c r="N57" s="1509"/>
      <c r="O57" s="1509"/>
      <c r="P57" s="1509"/>
      <c r="Q57" s="1359" t="s">
        <v>635</v>
      </c>
      <c r="R57" s="507"/>
      <c r="S57" s="507"/>
    </row>
    <row r="58" spans="1:21" ht="10.5" customHeight="1">
      <c r="A58" s="497"/>
      <c r="B58" s="575"/>
      <c r="C58" s="512"/>
      <c r="D58" s="512"/>
      <c r="E58" s="561" t="s">
        <v>95</v>
      </c>
      <c r="F58" s="561" t="s">
        <v>106</v>
      </c>
      <c r="G58" s="561" t="s">
        <v>105</v>
      </c>
      <c r="H58" s="561" t="s">
        <v>104</v>
      </c>
      <c r="I58" s="561" t="s">
        <v>103</v>
      </c>
      <c r="J58" s="561" t="s">
        <v>102</v>
      </c>
      <c r="K58" s="561" t="s">
        <v>101</v>
      </c>
      <c r="L58" s="561" t="s">
        <v>100</v>
      </c>
      <c r="M58" s="561" t="s">
        <v>99</v>
      </c>
      <c r="N58" s="561" t="s">
        <v>98</v>
      </c>
      <c r="O58" s="561" t="s">
        <v>97</v>
      </c>
      <c r="P58" s="561" t="s">
        <v>96</v>
      </c>
      <c r="Q58" s="561" t="s">
        <v>95</v>
      </c>
      <c r="R58" s="644"/>
      <c r="S58" s="507"/>
    </row>
    <row r="59" spans="1:21" ht="16.5" customHeight="1">
      <c r="A59" s="497"/>
      <c r="B59" s="614"/>
      <c r="C59" s="1602" t="s">
        <v>94</v>
      </c>
      <c r="D59" s="1602"/>
      <c r="E59" s="703"/>
      <c r="F59" s="703"/>
      <c r="G59" s="703"/>
      <c r="H59" s="703"/>
      <c r="I59" s="703"/>
      <c r="J59" s="703"/>
      <c r="K59" s="703"/>
      <c r="L59" s="703"/>
      <c r="M59" s="703"/>
      <c r="N59" s="703"/>
      <c r="O59" s="703"/>
      <c r="P59" s="703"/>
      <c r="Q59" s="703"/>
      <c r="R59" s="619"/>
      <c r="S59" s="562"/>
    </row>
    <row r="60" spans="1:21" s="627" customFormat="1" ht="11.25" customHeight="1">
      <c r="A60" s="624"/>
      <c r="B60" s="625"/>
      <c r="C60" s="626" t="s">
        <v>93</v>
      </c>
      <c r="D60" s="526"/>
      <c r="E60" s="1066">
        <v>-1.24</v>
      </c>
      <c r="F60" s="1066">
        <v>-0.12</v>
      </c>
      <c r="G60" s="1066">
        <v>1.65</v>
      </c>
      <c r="H60" s="1066">
        <v>0.01</v>
      </c>
      <c r="I60" s="1066">
        <v>0.17</v>
      </c>
      <c r="J60" s="1066">
        <v>0.05</v>
      </c>
      <c r="K60" s="1066">
        <v>-0.24</v>
      </c>
      <c r="L60" s="1066">
        <v>-0.74</v>
      </c>
      <c r="M60" s="1066">
        <v>0.59</v>
      </c>
      <c r="N60" s="1066">
        <v>-0.05</v>
      </c>
      <c r="O60" s="1066">
        <v>-0.22</v>
      </c>
      <c r="P60" s="1066">
        <v>0.36</v>
      </c>
      <c r="Q60" s="1066">
        <v>-1.38</v>
      </c>
      <c r="R60" s="543"/>
      <c r="S60" s="543"/>
    </row>
    <row r="61" spans="1:21" s="627" customFormat="1" ht="11.25" customHeight="1">
      <c r="A61" s="624"/>
      <c r="B61" s="625"/>
      <c r="C61" s="626" t="s">
        <v>92</v>
      </c>
      <c r="D61" s="526"/>
      <c r="E61" s="1066">
        <v>0.17</v>
      </c>
      <c r="F61" s="1066">
        <v>-0.03</v>
      </c>
      <c r="G61" s="1066">
        <v>0.45</v>
      </c>
      <c r="H61" s="1066">
        <v>0.18</v>
      </c>
      <c r="I61" s="1066">
        <v>0.71</v>
      </c>
      <c r="J61" s="1066">
        <v>0.98</v>
      </c>
      <c r="K61" s="1066">
        <v>0.76</v>
      </c>
      <c r="L61" s="1066">
        <v>0.15</v>
      </c>
      <c r="M61" s="1066">
        <v>0.12</v>
      </c>
      <c r="N61" s="1066">
        <v>-0.25</v>
      </c>
      <c r="O61" s="1066">
        <v>-0.15</v>
      </c>
      <c r="P61" s="1066">
        <v>0.2</v>
      </c>
      <c r="Q61" s="1066">
        <v>0.06</v>
      </c>
      <c r="R61" s="543"/>
      <c r="S61" s="543"/>
    </row>
    <row r="62" spans="1:21" s="627" customFormat="1" ht="11.25" customHeight="1">
      <c r="A62" s="624"/>
      <c r="B62" s="625"/>
      <c r="C62" s="626" t="s">
        <v>301</v>
      </c>
      <c r="D62" s="526"/>
      <c r="E62" s="1066">
        <v>2.4900000000000002</v>
      </c>
      <c r="F62" s="1066">
        <v>2.19</v>
      </c>
      <c r="G62" s="1066">
        <v>1.96</v>
      </c>
      <c r="H62" s="1066">
        <v>1.73</v>
      </c>
      <c r="I62" s="1066">
        <v>1.56</v>
      </c>
      <c r="J62" s="1066">
        <v>1.42</v>
      </c>
      <c r="K62" s="1066">
        <v>1.25</v>
      </c>
      <c r="L62" s="1066">
        <v>1.01</v>
      </c>
      <c r="M62" s="1066">
        <v>0.78</v>
      </c>
      <c r="N62" s="1066">
        <v>0.59</v>
      </c>
      <c r="O62" s="1066">
        <v>0.42</v>
      </c>
      <c r="P62" s="1066">
        <v>0.27</v>
      </c>
      <c r="Q62" s="1066">
        <v>0.26</v>
      </c>
      <c r="R62" s="543"/>
      <c r="S62" s="543"/>
      <c r="T62" s="628"/>
    </row>
    <row r="63" spans="1:21" ht="16.5" customHeight="1">
      <c r="A63" s="497"/>
      <c r="B63" s="614"/>
      <c r="C63" s="752" t="s">
        <v>91</v>
      </c>
      <c r="D63" s="623"/>
      <c r="E63" s="629"/>
      <c r="F63" s="235"/>
      <c r="G63" s="683"/>
      <c r="H63" s="683"/>
      <c r="I63" s="683"/>
      <c r="J63" s="115"/>
      <c r="K63" s="629"/>
      <c r="L63" s="683"/>
      <c r="M63" s="683"/>
      <c r="N63" s="683"/>
      <c r="O63" s="683"/>
      <c r="P63" s="683"/>
      <c r="Q63" s="630"/>
      <c r="R63" s="619"/>
      <c r="S63" s="562"/>
    </row>
    <row r="64" spans="1:21" ht="11.25" customHeight="1">
      <c r="A64" s="497"/>
      <c r="B64" s="631"/>
      <c r="C64" s="573"/>
      <c r="D64" s="938" t="s">
        <v>644</v>
      </c>
      <c r="E64" s="755"/>
      <c r="F64" s="757"/>
      <c r="G64" s="109"/>
      <c r="H64" s="109"/>
      <c r="I64" s="109"/>
      <c r="J64" s="758">
        <v>4.3898795087215392</v>
      </c>
      <c r="K64" s="629"/>
      <c r="L64" s="683"/>
      <c r="M64" s="683"/>
      <c r="N64" s="683"/>
      <c r="O64" s="683"/>
      <c r="P64" s="683"/>
      <c r="Q64" s="759">
        <f>+J64</f>
        <v>4.3898795087215392</v>
      </c>
      <c r="R64" s="619"/>
      <c r="S64" s="562"/>
    </row>
    <row r="65" spans="1:19" ht="11.25" customHeight="1">
      <c r="A65" s="497"/>
      <c r="B65" s="632"/>
      <c r="C65" s="526"/>
      <c r="D65" s="760" t="s">
        <v>645</v>
      </c>
      <c r="E65" s="761"/>
      <c r="F65" s="761"/>
      <c r="G65" s="761"/>
      <c r="H65" s="761"/>
      <c r="I65" s="761"/>
      <c r="J65" s="758">
        <v>3.9422489157117546</v>
      </c>
      <c r="K65" s="629"/>
      <c r="L65" s="263"/>
      <c r="M65" s="683"/>
      <c r="N65" s="683"/>
      <c r="O65" s="683"/>
      <c r="P65" s="683"/>
      <c r="Q65" s="759">
        <f t="shared" ref="Q65:Q68" si="0">+J65</f>
        <v>3.9422489157117546</v>
      </c>
      <c r="R65" s="633"/>
      <c r="S65" s="633"/>
    </row>
    <row r="66" spans="1:19" ht="11.25" customHeight="1">
      <c r="A66" s="497"/>
      <c r="B66" s="632"/>
      <c r="C66" s="526"/>
      <c r="D66" s="760" t="s">
        <v>646</v>
      </c>
      <c r="E66" s="755"/>
      <c r="F66" s="236"/>
      <c r="G66" s="236"/>
      <c r="H66" s="109"/>
      <c r="I66" s="237"/>
      <c r="J66" s="758">
        <v>3.0629932499949053</v>
      </c>
      <c r="K66" s="629"/>
      <c r="L66" s="263"/>
      <c r="M66" s="683"/>
      <c r="N66" s="683"/>
      <c r="O66" s="683"/>
      <c r="P66" s="683"/>
      <c r="Q66" s="759">
        <f t="shared" si="0"/>
        <v>3.0629932499949053</v>
      </c>
      <c r="R66" s="634"/>
      <c r="S66" s="562"/>
    </row>
    <row r="67" spans="1:19" ht="11.25" customHeight="1">
      <c r="A67" s="497"/>
      <c r="B67" s="632"/>
      <c r="C67" s="526"/>
      <c r="D67" s="760" t="s">
        <v>647</v>
      </c>
      <c r="E67" s="762"/>
      <c r="F67" s="760"/>
      <c r="G67" s="760"/>
      <c r="H67" s="760"/>
      <c r="I67" s="760"/>
      <c r="J67" s="758">
        <v>3.0466462242292325</v>
      </c>
      <c r="K67" s="629"/>
      <c r="L67" s="263"/>
      <c r="M67" s="683"/>
      <c r="N67" s="683"/>
      <c r="O67" s="683"/>
      <c r="P67" s="683"/>
      <c r="Q67" s="759">
        <f t="shared" si="0"/>
        <v>3.0466462242292325</v>
      </c>
      <c r="R67" s="634"/>
      <c r="S67" s="562"/>
    </row>
    <row r="68" spans="1:19" ht="11.25" customHeight="1">
      <c r="A68" s="497"/>
      <c r="B68" s="632"/>
      <c r="C68" s="526"/>
      <c r="D68" s="763" t="s">
        <v>648</v>
      </c>
      <c r="E68" s="764"/>
      <c r="F68" s="764"/>
      <c r="G68" s="764"/>
      <c r="H68" s="764"/>
      <c r="I68" s="764"/>
      <c r="J68" s="758">
        <v>2.9756572541382642</v>
      </c>
      <c r="K68" s="629"/>
      <c r="L68" s="263"/>
      <c r="M68" s="683"/>
      <c r="N68" s="683"/>
      <c r="O68" s="683"/>
      <c r="P68" s="683"/>
      <c r="Q68" s="759">
        <f t="shared" si="0"/>
        <v>2.9756572541382642</v>
      </c>
      <c r="R68" s="634"/>
      <c r="S68" s="562"/>
    </row>
    <row r="69" spans="1:19" ht="11.25" customHeight="1">
      <c r="A69" s="497"/>
      <c r="B69" s="632"/>
      <c r="C69" s="526"/>
      <c r="D69" s="760" t="s">
        <v>649</v>
      </c>
      <c r="E69" s="236"/>
      <c r="F69" s="236"/>
      <c r="G69" s="236"/>
      <c r="H69" s="109"/>
      <c r="I69" s="237"/>
      <c r="J69" s="630">
        <v>-41.50646177586318</v>
      </c>
      <c r="K69" s="629"/>
      <c r="L69" s="263"/>
      <c r="M69" s="683"/>
      <c r="N69" s="683"/>
      <c r="O69" s="683"/>
      <c r="P69" s="683"/>
      <c r="Q69" s="629"/>
      <c r="R69" s="634"/>
      <c r="S69" s="562"/>
    </row>
    <row r="70" spans="1:19" ht="11.25" customHeight="1">
      <c r="A70" s="497"/>
      <c r="B70" s="632"/>
      <c r="C70" s="526"/>
      <c r="D70" s="760" t="s">
        <v>650</v>
      </c>
      <c r="E70" s="756"/>
      <c r="F70" s="237"/>
      <c r="G70" s="237"/>
      <c r="H70" s="109"/>
      <c r="I70" s="237"/>
      <c r="J70" s="630">
        <v>-21.4354461707686</v>
      </c>
      <c r="K70" s="629"/>
      <c r="L70" s="263"/>
      <c r="M70" s="683"/>
      <c r="N70" s="683"/>
      <c r="O70" s="683"/>
      <c r="P70" s="683"/>
      <c r="Q70" s="765"/>
      <c r="R70" s="634"/>
      <c r="S70" s="562"/>
    </row>
    <row r="71" spans="1:19" ht="11.25" customHeight="1">
      <c r="A71" s="497"/>
      <c r="B71" s="632"/>
      <c r="C71" s="526"/>
      <c r="D71" s="760" t="s">
        <v>651</v>
      </c>
      <c r="E71" s="756"/>
      <c r="F71" s="237"/>
      <c r="G71" s="237"/>
      <c r="H71" s="109"/>
      <c r="I71" s="237"/>
      <c r="J71" s="630">
        <v>-14.132355070714864</v>
      </c>
      <c r="K71" s="629"/>
      <c r="L71" s="263"/>
      <c r="M71" s="683"/>
      <c r="N71" s="683"/>
      <c r="O71" s="683"/>
      <c r="P71" s="683"/>
      <c r="Q71" s="765"/>
      <c r="R71" s="634"/>
      <c r="S71" s="562"/>
    </row>
    <row r="72" spans="1:19" ht="11.25" customHeight="1">
      <c r="A72" s="497"/>
      <c r="B72" s="632"/>
      <c r="C72" s="526"/>
      <c r="D72" s="760" t="s">
        <v>652</v>
      </c>
      <c r="E72" s="756"/>
      <c r="F72" s="237"/>
      <c r="G72" s="237"/>
      <c r="H72" s="109"/>
      <c r="I72" s="237"/>
      <c r="J72" s="630">
        <v>-13.496504973285738</v>
      </c>
      <c r="K72" s="629"/>
      <c r="L72" s="263"/>
      <c r="M72" s="683"/>
      <c r="N72" s="683"/>
      <c r="O72" s="683"/>
      <c r="P72" s="683"/>
      <c r="Q72" s="765"/>
      <c r="R72" s="634"/>
      <c r="S72" s="562"/>
    </row>
    <row r="73" spans="1:19" ht="11.25" customHeight="1">
      <c r="A73" s="497"/>
      <c r="B73" s="632"/>
      <c r="C73" s="526"/>
      <c r="D73" s="760" t="s">
        <v>653</v>
      </c>
      <c r="E73" s="756"/>
      <c r="F73" s="236"/>
      <c r="G73" s="236"/>
      <c r="H73" s="109"/>
      <c r="I73" s="237"/>
      <c r="J73" s="630">
        <v>-8.2345050455778885</v>
      </c>
      <c r="K73" s="629"/>
      <c r="L73" s="263"/>
      <c r="M73" s="683"/>
      <c r="N73" s="683"/>
      <c r="O73" s="683"/>
      <c r="P73" s="683"/>
      <c r="Q73" s="629"/>
      <c r="R73" s="634"/>
      <c r="S73" s="562"/>
    </row>
    <row r="74" spans="1:19" ht="5.25" customHeight="1">
      <c r="A74" s="497"/>
      <c r="B74" s="632"/>
      <c r="C74" s="526"/>
      <c r="D74" s="635"/>
      <c r="E74" s="629"/>
      <c r="F74" s="236"/>
      <c r="G74" s="236"/>
      <c r="H74" s="109"/>
      <c r="I74" s="237"/>
      <c r="J74" s="630"/>
      <c r="K74" s="629"/>
      <c r="L74" s="263"/>
      <c r="M74" s="683"/>
      <c r="N74" s="683"/>
      <c r="O74" s="683"/>
      <c r="P74" s="683"/>
      <c r="Q74" s="629"/>
      <c r="R74" s="634"/>
      <c r="S74" s="562"/>
    </row>
    <row r="75" spans="1:19" ht="10.5" customHeight="1">
      <c r="A75" s="497"/>
      <c r="B75" s="636"/>
      <c r="C75" s="617" t="s">
        <v>277</v>
      </c>
      <c r="D75" s="635"/>
      <c r="E75" s="617"/>
      <c r="F75" s="617"/>
      <c r="G75" s="637" t="s">
        <v>90</v>
      </c>
      <c r="H75" s="617"/>
      <c r="I75" s="617"/>
      <c r="J75" s="617"/>
      <c r="K75" s="617"/>
      <c r="L75" s="617"/>
      <c r="M75" s="617"/>
      <c r="N75" s="617"/>
      <c r="O75" s="238"/>
      <c r="P75" s="238"/>
      <c r="Q75" s="238"/>
      <c r="R75" s="619"/>
      <c r="S75" s="562"/>
    </row>
    <row r="76" spans="1:19" ht="12.75" customHeight="1">
      <c r="A76" s="497"/>
      <c r="B76" s="315">
        <v>16</v>
      </c>
      <c r="C76" s="1603">
        <v>41671</v>
      </c>
      <c r="D76" s="1603"/>
      <c r="E76" s="638"/>
      <c r="F76" s="638"/>
      <c r="G76" s="507"/>
      <c r="H76" s="507"/>
      <c r="I76" s="507"/>
      <c r="J76" s="507"/>
      <c r="K76" s="507"/>
      <c r="L76" s="507"/>
      <c r="M76" s="507"/>
      <c r="N76" s="1592"/>
      <c r="O76" s="1592"/>
      <c r="P76" s="1592"/>
      <c r="Q76" s="1592"/>
      <c r="R76" s="639"/>
      <c r="S76" s="507"/>
    </row>
    <row r="79" spans="1:19" ht="18" customHeight="1"/>
    <row r="81" spans="2:18">
      <c r="F81" s="640"/>
      <c r="G81" s="640"/>
      <c r="H81" s="640"/>
      <c r="I81" s="640"/>
      <c r="J81" s="640"/>
      <c r="K81" s="640"/>
    </row>
    <row r="82" spans="2:18" ht="17.25" customHeight="1">
      <c r="F82" s="640"/>
      <c r="G82" s="640"/>
      <c r="H82" s="640"/>
      <c r="I82" s="640"/>
      <c r="J82" s="640"/>
      <c r="K82" s="640"/>
    </row>
    <row r="83" spans="2:18">
      <c r="F83" s="640"/>
      <c r="G83" s="640"/>
      <c r="H83" s="640"/>
      <c r="I83" s="640"/>
      <c r="J83" s="640"/>
      <c r="K83" s="640"/>
    </row>
    <row r="84" spans="2:18" ht="9" customHeight="1">
      <c r="F84" s="640"/>
      <c r="G84" s="640"/>
      <c r="H84" s="640"/>
      <c r="I84" s="640"/>
      <c r="J84" s="640"/>
      <c r="K84" s="640"/>
    </row>
    <row r="85" spans="2:18" ht="8.25" customHeight="1">
      <c r="F85" s="640"/>
      <c r="G85" s="640"/>
      <c r="H85" s="640"/>
      <c r="I85" s="640"/>
      <c r="J85" s="640"/>
      <c r="K85" s="640"/>
    </row>
    <row r="86" spans="2:18" ht="9.75" customHeight="1">
      <c r="F86" s="640"/>
      <c r="G86" s="640"/>
      <c r="H86" s="640"/>
      <c r="I86" s="640"/>
      <c r="J86" s="640"/>
      <c r="K86" s="640"/>
    </row>
    <row r="87" spans="2:18">
      <c r="F87" s="640"/>
      <c r="G87" s="640"/>
      <c r="H87" s="640"/>
      <c r="I87" s="640"/>
      <c r="J87" s="640"/>
      <c r="K87" s="640"/>
    </row>
    <row r="88" spans="2:18">
      <c r="F88" s="640"/>
      <c r="G88" s="640"/>
      <c r="H88" s="640"/>
      <c r="I88" s="640"/>
      <c r="J88" s="640"/>
      <c r="K88" s="640"/>
    </row>
    <row r="89" spans="2:18">
      <c r="F89" s="640"/>
      <c r="G89" s="640"/>
      <c r="H89" s="640"/>
      <c r="I89" s="640"/>
      <c r="J89" s="640"/>
      <c r="K89" s="640"/>
    </row>
    <row r="90" spans="2:18">
      <c r="F90" s="640"/>
      <c r="G90" s="640"/>
      <c r="H90" s="640"/>
      <c r="I90" s="640"/>
      <c r="J90" s="640"/>
      <c r="K90" s="640"/>
      <c r="R90" s="513"/>
    </row>
    <row r="91" spans="2:18">
      <c r="F91" s="640"/>
      <c r="G91" s="640"/>
      <c r="H91" s="640"/>
      <c r="I91" s="640"/>
      <c r="J91" s="640"/>
      <c r="K91" s="640"/>
    </row>
    <row r="92" spans="2:18">
      <c r="F92" s="640"/>
      <c r="G92" s="640"/>
      <c r="H92" s="640"/>
      <c r="I92" s="640"/>
      <c r="J92" s="640"/>
      <c r="K92" s="640"/>
    </row>
    <row r="93" spans="2:18">
      <c r="B93" s="640"/>
      <c r="C93" s="640"/>
      <c r="D93" s="641"/>
      <c r="E93" s="640"/>
      <c r="F93" s="640"/>
      <c r="G93" s="640"/>
      <c r="H93" s="640"/>
      <c r="I93" s="640"/>
      <c r="J93" s="640"/>
      <c r="K93" s="640"/>
    </row>
    <row r="94" spans="2:18">
      <c r="B94" s="640"/>
      <c r="C94" s="640"/>
      <c r="D94" s="640"/>
      <c r="E94" s="640"/>
      <c r="F94" s="640"/>
      <c r="G94" s="640"/>
      <c r="H94" s="640"/>
      <c r="I94" s="640"/>
      <c r="J94" s="640"/>
      <c r="K94" s="640"/>
    </row>
  </sheetData>
  <mergeCells count="50">
    <mergeCell ref="C31:D31"/>
    <mergeCell ref="C32:D32"/>
    <mergeCell ref="C30:D30"/>
    <mergeCell ref="C10:D10"/>
    <mergeCell ref="C20:D20"/>
    <mergeCell ref="C21:D21"/>
    <mergeCell ref="C22:D22"/>
    <mergeCell ref="C23:D23"/>
    <mergeCell ref="C24:D24"/>
    <mergeCell ref="C25:D25"/>
    <mergeCell ref="C26:D26"/>
    <mergeCell ref="C27:D27"/>
    <mergeCell ref="C28:D28"/>
    <mergeCell ref="C29:D29"/>
    <mergeCell ref="C1:F1"/>
    <mergeCell ref="C4:Q4"/>
    <mergeCell ref="C6:Q6"/>
    <mergeCell ref="C7:D8"/>
    <mergeCell ref="J1:O1"/>
    <mergeCell ref="E8:P8"/>
    <mergeCell ref="C33:D33"/>
    <mergeCell ref="C34:D34"/>
    <mergeCell ref="C35:D35"/>
    <mergeCell ref="C36:D36"/>
    <mergeCell ref="C37:D37"/>
    <mergeCell ref="N76:Q76"/>
    <mergeCell ref="C38:D38"/>
    <mergeCell ref="C39:D39"/>
    <mergeCell ref="C40:D40"/>
    <mergeCell ref="C41:D41"/>
    <mergeCell ref="C52:D52"/>
    <mergeCell ref="C47:D47"/>
    <mergeCell ref="C46:Q46"/>
    <mergeCell ref="C56:D57"/>
    <mergeCell ref="C59:D59"/>
    <mergeCell ref="C76:D76"/>
    <mergeCell ref="C55:Q55"/>
    <mergeCell ref="C49:D50"/>
    <mergeCell ref="E49:F49"/>
    <mergeCell ref="G49:H50"/>
    <mergeCell ref="I49:M49"/>
    <mergeCell ref="E57:P57"/>
    <mergeCell ref="N49:Q49"/>
    <mergeCell ref="I50:J50"/>
    <mergeCell ref="K50:L50"/>
    <mergeCell ref="N50:O50"/>
    <mergeCell ref="G52:H52"/>
    <mergeCell ref="I52:J52"/>
    <mergeCell ref="K52:L52"/>
    <mergeCell ref="N52:O52"/>
  </mergeCells>
  <conditionalFormatting sqref="E58:Q58">
    <cfRule type="cellIs" dxfId="9" priority="2" operator="equal">
      <formula>"jan."</formula>
    </cfRule>
  </conditionalFormatting>
  <conditionalFormatting sqref="Q9">
    <cfRule type="cellIs" dxfId="8"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dimension ref="A1:X84"/>
  <sheetViews>
    <sheetView workbookViewId="0"/>
  </sheetViews>
  <sheetFormatPr defaultRowHeight="12.75"/>
  <cols>
    <col min="1" max="1" width="1" style="169" customWidth="1"/>
    <col min="2" max="2" width="2.5703125" style="549" customWidth="1"/>
    <col min="3" max="3" width="1.140625" style="169" customWidth="1"/>
    <col min="4" max="4" width="33.42578125" style="169" customWidth="1"/>
    <col min="5" max="5" width="0.140625" style="169" customWidth="1"/>
    <col min="6" max="6" width="6.42578125" style="169" customWidth="1"/>
    <col min="7" max="7" width="0.140625" style="169" customWidth="1"/>
    <col min="8" max="8" width="8.5703125" style="169" customWidth="1"/>
    <col min="9" max="9" width="0.140625" style="169" customWidth="1"/>
    <col min="10" max="10" width="8.5703125" style="169" customWidth="1"/>
    <col min="11" max="11" width="0.140625" style="169" customWidth="1"/>
    <col min="12" max="12" width="6.7109375" style="169" customWidth="1"/>
    <col min="13" max="13" width="0.140625" style="169" customWidth="1"/>
    <col min="14" max="14" width="6.42578125" style="169" customWidth="1"/>
    <col min="15" max="15" width="0.140625" style="169" customWidth="1"/>
    <col min="16" max="16" width="8.5703125" style="169" customWidth="1"/>
    <col min="17" max="17" width="0.140625" style="169" customWidth="1"/>
    <col min="18" max="18" width="8.5703125" style="169" customWidth="1"/>
    <col min="19" max="19" width="0.140625" style="169" customWidth="1"/>
    <col min="20" max="20" width="6.7109375" style="169" customWidth="1"/>
    <col min="21" max="21" width="2.5703125" style="558" customWidth="1"/>
    <col min="22" max="193" width="9.140625" style="169"/>
    <col min="194" max="194" width="1" style="169" customWidth="1"/>
    <col min="195" max="195" width="2.5703125" style="169" customWidth="1"/>
    <col min="196" max="196" width="1" style="169" customWidth="1"/>
    <col min="197" max="197" width="20.42578125" style="169" customWidth="1"/>
    <col min="198" max="199" width="0.5703125" style="169" customWidth="1"/>
    <col min="200" max="200" width="5" style="169" customWidth="1"/>
    <col min="201" max="201" width="0.42578125" style="169" customWidth="1"/>
    <col min="202" max="202" width="5" style="169" customWidth="1"/>
    <col min="203" max="203" width="4.28515625" style="169" customWidth="1"/>
    <col min="204" max="204" width="5" style="169" customWidth="1"/>
    <col min="205" max="205" width="4.42578125" style="169" customWidth="1"/>
    <col min="206" max="207" width="5" style="169" customWidth="1"/>
    <col min="208" max="208" width="5.28515625" style="169" customWidth="1"/>
    <col min="209" max="209" width="4.85546875" style="169" customWidth="1"/>
    <col min="210" max="210" width="5" style="169" customWidth="1"/>
    <col min="211" max="211" width="5.28515625" style="169" customWidth="1"/>
    <col min="212" max="212" width="4.140625" style="169" customWidth="1"/>
    <col min="213" max="213" width="5" style="169" customWidth="1"/>
    <col min="214" max="215" width="5.42578125" style="169" customWidth="1"/>
    <col min="216" max="216" width="2.5703125" style="169" customWidth="1"/>
    <col min="217" max="217" width="1" style="169" customWidth="1"/>
    <col min="218" max="219" width="7.5703125" style="169" customWidth="1"/>
    <col min="220" max="220" width="1.85546875" style="169" customWidth="1"/>
    <col min="221" max="234" width="7.5703125" style="169" customWidth="1"/>
    <col min="235" max="449" width="9.140625" style="169"/>
    <col min="450" max="450" width="1" style="169" customWidth="1"/>
    <col min="451" max="451" width="2.5703125" style="169" customWidth="1"/>
    <col min="452" max="452" width="1" style="169" customWidth="1"/>
    <col min="453" max="453" width="20.42578125" style="169" customWidth="1"/>
    <col min="454" max="455" width="0.5703125" style="169" customWidth="1"/>
    <col min="456" max="456" width="5" style="169" customWidth="1"/>
    <col min="457" max="457" width="0.42578125" style="169" customWidth="1"/>
    <col min="458" max="458" width="5" style="169" customWidth="1"/>
    <col min="459" max="459" width="4.28515625" style="169" customWidth="1"/>
    <col min="460" max="460" width="5" style="169" customWidth="1"/>
    <col min="461" max="461" width="4.42578125" style="169" customWidth="1"/>
    <col min="462" max="463" width="5" style="169" customWidth="1"/>
    <col min="464" max="464" width="5.28515625" style="169" customWidth="1"/>
    <col min="465" max="465" width="4.85546875" style="169" customWidth="1"/>
    <col min="466" max="466" width="5" style="169" customWidth="1"/>
    <col min="467" max="467" width="5.28515625" style="169" customWidth="1"/>
    <col min="468" max="468" width="4.140625" style="169" customWidth="1"/>
    <col min="469" max="469" width="5" style="169" customWidth="1"/>
    <col min="470" max="471" width="5.42578125" style="169" customWidth="1"/>
    <col min="472" max="472" width="2.5703125" style="169" customWidth="1"/>
    <col min="473" max="473" width="1" style="169" customWidth="1"/>
    <col min="474" max="475" width="7.5703125" style="169" customWidth="1"/>
    <col min="476" max="476" width="1.85546875" style="169" customWidth="1"/>
    <col min="477" max="490" width="7.5703125" style="169" customWidth="1"/>
    <col min="491" max="705" width="9.140625" style="169"/>
    <col min="706" max="706" width="1" style="169" customWidth="1"/>
    <col min="707" max="707" width="2.5703125" style="169" customWidth="1"/>
    <col min="708" max="708" width="1" style="169" customWidth="1"/>
    <col min="709" max="709" width="20.42578125" style="169" customWidth="1"/>
    <col min="710" max="711" width="0.5703125" style="169" customWidth="1"/>
    <col min="712" max="712" width="5" style="169" customWidth="1"/>
    <col min="713" max="713" width="0.42578125" style="169" customWidth="1"/>
    <col min="714" max="714" width="5" style="169" customWidth="1"/>
    <col min="715" max="715" width="4.28515625" style="169" customWidth="1"/>
    <col min="716" max="716" width="5" style="169" customWidth="1"/>
    <col min="717" max="717" width="4.42578125" style="169" customWidth="1"/>
    <col min="718" max="719" width="5" style="169" customWidth="1"/>
    <col min="720" max="720" width="5.28515625" style="169" customWidth="1"/>
    <col min="721" max="721" width="4.85546875" style="169" customWidth="1"/>
    <col min="722" max="722" width="5" style="169" customWidth="1"/>
    <col min="723" max="723" width="5.28515625" style="169" customWidth="1"/>
    <col min="724" max="724" width="4.140625" style="169" customWidth="1"/>
    <col min="725" max="725" width="5" style="169" customWidth="1"/>
    <col min="726" max="727" width="5.42578125" style="169" customWidth="1"/>
    <col min="728" max="728" width="2.5703125" style="169" customWidth="1"/>
    <col min="729" max="729" width="1" style="169" customWidth="1"/>
    <col min="730" max="731" width="7.5703125" style="169" customWidth="1"/>
    <col min="732" max="732" width="1.85546875" style="169" customWidth="1"/>
    <col min="733" max="746" width="7.5703125" style="169" customWidth="1"/>
    <col min="747" max="961" width="9.140625" style="169"/>
    <col min="962" max="962" width="1" style="169" customWidth="1"/>
    <col min="963" max="963" width="2.5703125" style="169" customWidth="1"/>
    <col min="964" max="964" width="1" style="169" customWidth="1"/>
    <col min="965" max="965" width="20.42578125" style="169" customWidth="1"/>
    <col min="966" max="967" width="0.5703125" style="169" customWidth="1"/>
    <col min="968" max="968" width="5" style="169" customWidth="1"/>
    <col min="969" max="969" width="0.42578125" style="169" customWidth="1"/>
    <col min="970" max="970" width="5" style="169" customWidth="1"/>
    <col min="971" max="971" width="4.28515625" style="169" customWidth="1"/>
    <col min="972" max="972" width="5" style="169" customWidth="1"/>
    <col min="973" max="973" width="4.42578125" style="169" customWidth="1"/>
    <col min="974" max="975" width="5" style="169" customWidth="1"/>
    <col min="976" max="976" width="5.28515625" style="169" customWidth="1"/>
    <col min="977" max="977" width="4.85546875" style="169" customWidth="1"/>
    <col min="978" max="978" width="5" style="169" customWidth="1"/>
    <col min="979" max="979" width="5.28515625" style="169" customWidth="1"/>
    <col min="980" max="980" width="4.140625" style="169" customWidth="1"/>
    <col min="981" max="981" width="5" style="169" customWidth="1"/>
    <col min="982" max="983" width="5.42578125" style="169" customWidth="1"/>
    <col min="984" max="984" width="2.5703125" style="169" customWidth="1"/>
    <col min="985" max="985" width="1" style="169" customWidth="1"/>
    <col min="986" max="987" width="7.5703125" style="169" customWidth="1"/>
    <col min="988" max="988" width="1.85546875" style="169" customWidth="1"/>
    <col min="989" max="1002" width="7.5703125" style="169" customWidth="1"/>
    <col min="1003" max="1217" width="9.140625" style="169"/>
    <col min="1218" max="1218" width="1" style="169" customWidth="1"/>
    <col min="1219" max="1219" width="2.5703125" style="169" customWidth="1"/>
    <col min="1220" max="1220" width="1" style="169" customWidth="1"/>
    <col min="1221" max="1221" width="20.42578125" style="169" customWidth="1"/>
    <col min="1222" max="1223" width="0.5703125" style="169" customWidth="1"/>
    <col min="1224" max="1224" width="5" style="169" customWidth="1"/>
    <col min="1225" max="1225" width="0.42578125" style="169" customWidth="1"/>
    <col min="1226" max="1226" width="5" style="169" customWidth="1"/>
    <col min="1227" max="1227" width="4.28515625" style="169" customWidth="1"/>
    <col min="1228" max="1228" width="5" style="169" customWidth="1"/>
    <col min="1229" max="1229" width="4.42578125" style="169" customWidth="1"/>
    <col min="1230" max="1231" width="5" style="169" customWidth="1"/>
    <col min="1232" max="1232" width="5.28515625" style="169" customWidth="1"/>
    <col min="1233" max="1233" width="4.85546875" style="169" customWidth="1"/>
    <col min="1234" max="1234" width="5" style="169" customWidth="1"/>
    <col min="1235" max="1235" width="5.28515625" style="169" customWidth="1"/>
    <col min="1236" max="1236" width="4.140625" style="169" customWidth="1"/>
    <col min="1237" max="1237" width="5" style="169" customWidth="1"/>
    <col min="1238" max="1239" width="5.42578125" style="169" customWidth="1"/>
    <col min="1240" max="1240" width="2.5703125" style="169" customWidth="1"/>
    <col min="1241" max="1241" width="1" style="169" customWidth="1"/>
    <col min="1242" max="1243" width="7.5703125" style="169" customWidth="1"/>
    <col min="1244" max="1244" width="1.85546875" style="169" customWidth="1"/>
    <col min="1245" max="1258" width="7.5703125" style="169" customWidth="1"/>
    <col min="1259" max="1473" width="9.140625" style="169"/>
    <col min="1474" max="1474" width="1" style="169" customWidth="1"/>
    <col min="1475" max="1475" width="2.5703125" style="169" customWidth="1"/>
    <col min="1476" max="1476" width="1" style="169" customWidth="1"/>
    <col min="1477" max="1477" width="20.42578125" style="169" customWidth="1"/>
    <col min="1478" max="1479" width="0.5703125" style="169" customWidth="1"/>
    <col min="1480" max="1480" width="5" style="169" customWidth="1"/>
    <col min="1481" max="1481" width="0.42578125" style="169" customWidth="1"/>
    <col min="1482" max="1482" width="5" style="169" customWidth="1"/>
    <col min="1483" max="1483" width="4.28515625" style="169" customWidth="1"/>
    <col min="1484" max="1484" width="5" style="169" customWidth="1"/>
    <col min="1485" max="1485" width="4.42578125" style="169" customWidth="1"/>
    <col min="1486" max="1487" width="5" style="169" customWidth="1"/>
    <col min="1488" max="1488" width="5.28515625" style="169" customWidth="1"/>
    <col min="1489" max="1489" width="4.85546875" style="169" customWidth="1"/>
    <col min="1490" max="1490" width="5" style="169" customWidth="1"/>
    <col min="1491" max="1491" width="5.28515625" style="169" customWidth="1"/>
    <col min="1492" max="1492" width="4.140625" style="169" customWidth="1"/>
    <col min="1493" max="1493" width="5" style="169" customWidth="1"/>
    <col min="1494" max="1495" width="5.42578125" style="169" customWidth="1"/>
    <col min="1496" max="1496" width="2.5703125" style="169" customWidth="1"/>
    <col min="1497" max="1497" width="1" style="169" customWidth="1"/>
    <col min="1498" max="1499" width="7.5703125" style="169" customWidth="1"/>
    <col min="1500" max="1500" width="1.85546875" style="169" customWidth="1"/>
    <col min="1501" max="1514" width="7.5703125" style="169" customWidth="1"/>
    <col min="1515" max="1729" width="9.140625" style="169"/>
    <col min="1730" max="1730" width="1" style="169" customWidth="1"/>
    <col min="1731" max="1731" width="2.5703125" style="169" customWidth="1"/>
    <col min="1732" max="1732" width="1" style="169" customWidth="1"/>
    <col min="1733" max="1733" width="20.42578125" style="169" customWidth="1"/>
    <col min="1734" max="1735" width="0.5703125" style="169" customWidth="1"/>
    <col min="1736" max="1736" width="5" style="169" customWidth="1"/>
    <col min="1737" max="1737" width="0.42578125" style="169" customWidth="1"/>
    <col min="1738" max="1738" width="5" style="169" customWidth="1"/>
    <col min="1739" max="1739" width="4.28515625" style="169" customWidth="1"/>
    <col min="1740" max="1740" width="5" style="169" customWidth="1"/>
    <col min="1741" max="1741" width="4.42578125" style="169" customWidth="1"/>
    <col min="1742" max="1743" width="5" style="169" customWidth="1"/>
    <col min="1744" max="1744" width="5.28515625" style="169" customWidth="1"/>
    <col min="1745" max="1745" width="4.85546875" style="169" customWidth="1"/>
    <col min="1746" max="1746" width="5" style="169" customWidth="1"/>
    <col min="1747" max="1747" width="5.28515625" style="169" customWidth="1"/>
    <col min="1748" max="1748" width="4.140625" style="169" customWidth="1"/>
    <col min="1749" max="1749" width="5" style="169" customWidth="1"/>
    <col min="1750" max="1751" width="5.42578125" style="169" customWidth="1"/>
    <col min="1752" max="1752" width="2.5703125" style="169" customWidth="1"/>
    <col min="1753" max="1753" width="1" style="169" customWidth="1"/>
    <col min="1754" max="1755" width="7.5703125" style="169" customWidth="1"/>
    <col min="1756" max="1756" width="1.85546875" style="169" customWidth="1"/>
    <col min="1757" max="1770" width="7.5703125" style="169" customWidth="1"/>
    <col min="1771" max="1985" width="9.140625" style="169"/>
    <col min="1986" max="1986" width="1" style="169" customWidth="1"/>
    <col min="1987" max="1987" width="2.5703125" style="169" customWidth="1"/>
    <col min="1988" max="1988" width="1" style="169" customWidth="1"/>
    <col min="1989" max="1989" width="20.42578125" style="169" customWidth="1"/>
    <col min="1990" max="1991" width="0.5703125" style="169" customWidth="1"/>
    <col min="1992" max="1992" width="5" style="169" customWidth="1"/>
    <col min="1993" max="1993" width="0.42578125" style="169" customWidth="1"/>
    <col min="1994" max="1994" width="5" style="169" customWidth="1"/>
    <col min="1995" max="1995" width="4.28515625" style="169" customWidth="1"/>
    <col min="1996" max="1996" width="5" style="169" customWidth="1"/>
    <col min="1997" max="1997" width="4.42578125" style="169" customWidth="1"/>
    <col min="1998" max="1999" width="5" style="169" customWidth="1"/>
    <col min="2000" max="2000" width="5.28515625" style="169" customWidth="1"/>
    <col min="2001" max="2001" width="4.85546875" style="169" customWidth="1"/>
    <col min="2002" max="2002" width="5" style="169" customWidth="1"/>
    <col min="2003" max="2003" width="5.28515625" style="169" customWidth="1"/>
    <col min="2004" max="2004" width="4.140625" style="169" customWidth="1"/>
    <col min="2005" max="2005" width="5" style="169" customWidth="1"/>
    <col min="2006" max="2007" width="5.42578125" style="169" customWidth="1"/>
    <col min="2008" max="2008" width="2.5703125" style="169" customWidth="1"/>
    <col min="2009" max="2009" width="1" style="169" customWidth="1"/>
    <col min="2010" max="2011" width="7.5703125" style="169" customWidth="1"/>
    <col min="2012" max="2012" width="1.85546875" style="169" customWidth="1"/>
    <col min="2013" max="2026" width="7.5703125" style="169" customWidth="1"/>
    <col min="2027" max="2241" width="9.140625" style="169"/>
    <col min="2242" max="2242" width="1" style="169" customWidth="1"/>
    <col min="2243" max="2243" width="2.5703125" style="169" customWidth="1"/>
    <col min="2244" max="2244" width="1" style="169" customWidth="1"/>
    <col min="2245" max="2245" width="20.42578125" style="169" customWidth="1"/>
    <col min="2246" max="2247" width="0.5703125" style="169" customWidth="1"/>
    <col min="2248" max="2248" width="5" style="169" customWidth="1"/>
    <col min="2249" max="2249" width="0.42578125" style="169" customWidth="1"/>
    <col min="2250" max="2250" width="5" style="169" customWidth="1"/>
    <col min="2251" max="2251" width="4.28515625" style="169" customWidth="1"/>
    <col min="2252" max="2252" width="5" style="169" customWidth="1"/>
    <col min="2253" max="2253" width="4.42578125" style="169" customWidth="1"/>
    <col min="2254" max="2255" width="5" style="169" customWidth="1"/>
    <col min="2256" max="2256" width="5.28515625" style="169" customWidth="1"/>
    <col min="2257" max="2257" width="4.85546875" style="169" customWidth="1"/>
    <col min="2258" max="2258" width="5" style="169" customWidth="1"/>
    <col min="2259" max="2259" width="5.28515625" style="169" customWidth="1"/>
    <col min="2260" max="2260" width="4.140625" style="169" customWidth="1"/>
    <col min="2261" max="2261" width="5" style="169" customWidth="1"/>
    <col min="2262" max="2263" width="5.42578125" style="169" customWidth="1"/>
    <col min="2264" max="2264" width="2.5703125" style="169" customWidth="1"/>
    <col min="2265" max="2265" width="1" style="169" customWidth="1"/>
    <col min="2266" max="2267" width="7.5703125" style="169" customWidth="1"/>
    <col min="2268" max="2268" width="1.85546875" style="169" customWidth="1"/>
    <col min="2269" max="2282" width="7.5703125" style="169" customWidth="1"/>
    <col min="2283" max="2497" width="9.140625" style="169"/>
    <col min="2498" max="2498" width="1" style="169" customWidth="1"/>
    <col min="2499" max="2499" width="2.5703125" style="169" customWidth="1"/>
    <col min="2500" max="2500" width="1" style="169" customWidth="1"/>
    <col min="2501" max="2501" width="20.42578125" style="169" customWidth="1"/>
    <col min="2502" max="2503" width="0.5703125" style="169" customWidth="1"/>
    <col min="2504" max="2504" width="5" style="169" customWidth="1"/>
    <col min="2505" max="2505" width="0.42578125" style="169" customWidth="1"/>
    <col min="2506" max="2506" width="5" style="169" customWidth="1"/>
    <col min="2507" max="2507" width="4.28515625" style="169" customWidth="1"/>
    <col min="2508" max="2508" width="5" style="169" customWidth="1"/>
    <col min="2509" max="2509" width="4.42578125" style="169" customWidth="1"/>
    <col min="2510" max="2511" width="5" style="169" customWidth="1"/>
    <col min="2512" max="2512" width="5.28515625" style="169" customWidth="1"/>
    <col min="2513" max="2513" width="4.85546875" style="169" customWidth="1"/>
    <col min="2514" max="2514" width="5" style="169" customWidth="1"/>
    <col min="2515" max="2515" width="5.28515625" style="169" customWidth="1"/>
    <col min="2516" max="2516" width="4.140625" style="169" customWidth="1"/>
    <col min="2517" max="2517" width="5" style="169" customWidth="1"/>
    <col min="2518" max="2519" width="5.42578125" style="169" customWidth="1"/>
    <col min="2520" max="2520" width="2.5703125" style="169" customWidth="1"/>
    <col min="2521" max="2521" width="1" style="169" customWidth="1"/>
    <col min="2522" max="2523" width="7.5703125" style="169" customWidth="1"/>
    <col min="2524" max="2524" width="1.85546875" style="169" customWidth="1"/>
    <col min="2525" max="2538" width="7.5703125" style="169" customWidth="1"/>
    <col min="2539" max="2753" width="9.140625" style="169"/>
    <col min="2754" max="2754" width="1" style="169" customWidth="1"/>
    <col min="2755" max="2755" width="2.5703125" style="169" customWidth="1"/>
    <col min="2756" max="2756" width="1" style="169" customWidth="1"/>
    <col min="2757" max="2757" width="20.42578125" style="169" customWidth="1"/>
    <col min="2758" max="2759" width="0.5703125" style="169" customWidth="1"/>
    <col min="2760" max="2760" width="5" style="169" customWidth="1"/>
    <col min="2761" max="2761" width="0.42578125" style="169" customWidth="1"/>
    <col min="2762" max="2762" width="5" style="169" customWidth="1"/>
    <col min="2763" max="2763" width="4.28515625" style="169" customWidth="1"/>
    <col min="2764" max="2764" width="5" style="169" customWidth="1"/>
    <col min="2765" max="2765" width="4.42578125" style="169" customWidth="1"/>
    <col min="2766" max="2767" width="5" style="169" customWidth="1"/>
    <col min="2768" max="2768" width="5.28515625" style="169" customWidth="1"/>
    <col min="2769" max="2769" width="4.85546875" style="169" customWidth="1"/>
    <col min="2770" max="2770" width="5" style="169" customWidth="1"/>
    <col min="2771" max="2771" width="5.28515625" style="169" customWidth="1"/>
    <col min="2772" max="2772" width="4.140625" style="169" customWidth="1"/>
    <col min="2773" max="2773" width="5" style="169" customWidth="1"/>
    <col min="2774" max="2775" width="5.42578125" style="169" customWidth="1"/>
    <col min="2776" max="2776" width="2.5703125" style="169" customWidth="1"/>
    <col min="2777" max="2777" width="1" style="169" customWidth="1"/>
    <col min="2778" max="2779" width="7.5703125" style="169" customWidth="1"/>
    <col min="2780" max="2780" width="1.85546875" style="169" customWidth="1"/>
    <col min="2781" max="2794" width="7.5703125" style="169" customWidth="1"/>
    <col min="2795" max="3009" width="9.140625" style="169"/>
    <col min="3010" max="3010" width="1" style="169" customWidth="1"/>
    <col min="3011" max="3011" width="2.5703125" style="169" customWidth="1"/>
    <col min="3012" max="3012" width="1" style="169" customWidth="1"/>
    <col min="3013" max="3013" width="20.42578125" style="169" customWidth="1"/>
    <col min="3014" max="3015" width="0.5703125" style="169" customWidth="1"/>
    <col min="3016" max="3016" width="5" style="169" customWidth="1"/>
    <col min="3017" max="3017" width="0.42578125" style="169" customWidth="1"/>
    <col min="3018" max="3018" width="5" style="169" customWidth="1"/>
    <col min="3019" max="3019" width="4.28515625" style="169" customWidth="1"/>
    <col min="3020" max="3020" width="5" style="169" customWidth="1"/>
    <col min="3021" max="3021" width="4.42578125" style="169" customWidth="1"/>
    <col min="3022" max="3023" width="5" style="169" customWidth="1"/>
    <col min="3024" max="3024" width="5.28515625" style="169" customWidth="1"/>
    <col min="3025" max="3025" width="4.85546875" style="169" customWidth="1"/>
    <col min="3026" max="3026" width="5" style="169" customWidth="1"/>
    <col min="3027" max="3027" width="5.28515625" style="169" customWidth="1"/>
    <col min="3028" max="3028" width="4.140625" style="169" customWidth="1"/>
    <col min="3029" max="3029" width="5" style="169" customWidth="1"/>
    <col min="3030" max="3031" width="5.42578125" style="169" customWidth="1"/>
    <col min="3032" max="3032" width="2.5703125" style="169" customWidth="1"/>
    <col min="3033" max="3033" width="1" style="169" customWidth="1"/>
    <col min="3034" max="3035" width="7.5703125" style="169" customWidth="1"/>
    <col min="3036" max="3036" width="1.85546875" style="169" customWidth="1"/>
    <col min="3037" max="3050" width="7.5703125" style="169" customWidth="1"/>
    <col min="3051" max="3265" width="9.140625" style="169"/>
    <col min="3266" max="3266" width="1" style="169" customWidth="1"/>
    <col min="3267" max="3267" width="2.5703125" style="169" customWidth="1"/>
    <col min="3268" max="3268" width="1" style="169" customWidth="1"/>
    <col min="3269" max="3269" width="20.42578125" style="169" customWidth="1"/>
    <col min="3270" max="3271" width="0.5703125" style="169" customWidth="1"/>
    <col min="3272" max="3272" width="5" style="169" customWidth="1"/>
    <col min="3273" max="3273" width="0.42578125" style="169" customWidth="1"/>
    <col min="3274" max="3274" width="5" style="169" customWidth="1"/>
    <col min="3275" max="3275" width="4.28515625" style="169" customWidth="1"/>
    <col min="3276" max="3276" width="5" style="169" customWidth="1"/>
    <col min="3277" max="3277" width="4.42578125" style="169" customWidth="1"/>
    <col min="3278" max="3279" width="5" style="169" customWidth="1"/>
    <col min="3280" max="3280" width="5.28515625" style="169" customWidth="1"/>
    <col min="3281" max="3281" width="4.85546875" style="169" customWidth="1"/>
    <col min="3282" max="3282" width="5" style="169" customWidth="1"/>
    <col min="3283" max="3283" width="5.28515625" style="169" customWidth="1"/>
    <col min="3284" max="3284" width="4.140625" style="169" customWidth="1"/>
    <col min="3285" max="3285" width="5" style="169" customWidth="1"/>
    <col min="3286" max="3287" width="5.42578125" style="169" customWidth="1"/>
    <col min="3288" max="3288" width="2.5703125" style="169" customWidth="1"/>
    <col min="3289" max="3289" width="1" style="169" customWidth="1"/>
    <col min="3290" max="3291" width="7.5703125" style="169" customWidth="1"/>
    <col min="3292" max="3292" width="1.85546875" style="169" customWidth="1"/>
    <col min="3293" max="3306" width="7.5703125" style="169" customWidth="1"/>
    <col min="3307" max="3521" width="9.140625" style="169"/>
    <col min="3522" max="3522" width="1" style="169" customWidth="1"/>
    <col min="3523" max="3523" width="2.5703125" style="169" customWidth="1"/>
    <col min="3524" max="3524" width="1" style="169" customWidth="1"/>
    <col min="3525" max="3525" width="20.42578125" style="169" customWidth="1"/>
    <col min="3526" max="3527" width="0.5703125" style="169" customWidth="1"/>
    <col min="3528" max="3528" width="5" style="169" customWidth="1"/>
    <col min="3529" max="3529" width="0.42578125" style="169" customWidth="1"/>
    <col min="3530" max="3530" width="5" style="169" customWidth="1"/>
    <col min="3531" max="3531" width="4.28515625" style="169" customWidth="1"/>
    <col min="3532" max="3532" width="5" style="169" customWidth="1"/>
    <col min="3533" max="3533" width="4.42578125" style="169" customWidth="1"/>
    <col min="3534" max="3535" width="5" style="169" customWidth="1"/>
    <col min="3536" max="3536" width="5.28515625" style="169" customWidth="1"/>
    <col min="3537" max="3537" width="4.85546875" style="169" customWidth="1"/>
    <col min="3538" max="3538" width="5" style="169" customWidth="1"/>
    <col min="3539" max="3539" width="5.28515625" style="169" customWidth="1"/>
    <col min="3540" max="3540" width="4.140625" style="169" customWidth="1"/>
    <col min="3541" max="3541" width="5" style="169" customWidth="1"/>
    <col min="3542" max="3543" width="5.42578125" style="169" customWidth="1"/>
    <col min="3544" max="3544" width="2.5703125" style="169" customWidth="1"/>
    <col min="3545" max="3545" width="1" style="169" customWidth="1"/>
    <col min="3546" max="3547" width="7.5703125" style="169" customWidth="1"/>
    <col min="3548" max="3548" width="1.85546875" style="169" customWidth="1"/>
    <col min="3549" max="3562" width="7.5703125" style="169" customWidth="1"/>
    <col min="3563" max="3777" width="9.140625" style="169"/>
    <col min="3778" max="3778" width="1" style="169" customWidth="1"/>
    <col min="3779" max="3779" width="2.5703125" style="169" customWidth="1"/>
    <col min="3780" max="3780" width="1" style="169" customWidth="1"/>
    <col min="3781" max="3781" width="20.42578125" style="169" customWidth="1"/>
    <col min="3782" max="3783" width="0.5703125" style="169" customWidth="1"/>
    <col min="3784" max="3784" width="5" style="169" customWidth="1"/>
    <col min="3785" max="3785" width="0.42578125" style="169" customWidth="1"/>
    <col min="3786" max="3786" width="5" style="169" customWidth="1"/>
    <col min="3787" max="3787" width="4.28515625" style="169" customWidth="1"/>
    <col min="3788" max="3788" width="5" style="169" customWidth="1"/>
    <col min="3789" max="3789" width="4.42578125" style="169" customWidth="1"/>
    <col min="3790" max="3791" width="5" style="169" customWidth="1"/>
    <col min="3792" max="3792" width="5.28515625" style="169" customWidth="1"/>
    <col min="3793" max="3793" width="4.85546875" style="169" customWidth="1"/>
    <col min="3794" max="3794" width="5" style="169" customWidth="1"/>
    <col min="3795" max="3795" width="5.28515625" style="169" customWidth="1"/>
    <col min="3796" max="3796" width="4.140625" style="169" customWidth="1"/>
    <col min="3797" max="3797" width="5" style="169" customWidth="1"/>
    <col min="3798" max="3799" width="5.42578125" style="169" customWidth="1"/>
    <col min="3800" max="3800" width="2.5703125" style="169" customWidth="1"/>
    <col min="3801" max="3801" width="1" style="169" customWidth="1"/>
    <col min="3802" max="3803" width="7.5703125" style="169" customWidth="1"/>
    <col min="3804" max="3804" width="1.85546875" style="169" customWidth="1"/>
    <col min="3805" max="3818" width="7.5703125" style="169" customWidth="1"/>
    <col min="3819" max="4033" width="9.140625" style="169"/>
    <col min="4034" max="4034" width="1" style="169" customWidth="1"/>
    <col min="4035" max="4035" width="2.5703125" style="169" customWidth="1"/>
    <col min="4036" max="4036" width="1" style="169" customWidth="1"/>
    <col min="4037" max="4037" width="20.42578125" style="169" customWidth="1"/>
    <col min="4038" max="4039" width="0.5703125" style="169" customWidth="1"/>
    <col min="4040" max="4040" width="5" style="169" customWidth="1"/>
    <col min="4041" max="4041" width="0.42578125" style="169" customWidth="1"/>
    <col min="4042" max="4042" width="5" style="169" customWidth="1"/>
    <col min="4043" max="4043" width="4.28515625" style="169" customWidth="1"/>
    <col min="4044" max="4044" width="5" style="169" customWidth="1"/>
    <col min="4045" max="4045" width="4.42578125" style="169" customWidth="1"/>
    <col min="4046" max="4047" width="5" style="169" customWidth="1"/>
    <col min="4048" max="4048" width="5.28515625" style="169" customWidth="1"/>
    <col min="4049" max="4049" width="4.85546875" style="169" customWidth="1"/>
    <col min="4050" max="4050" width="5" style="169" customWidth="1"/>
    <col min="4051" max="4051" width="5.28515625" style="169" customWidth="1"/>
    <col min="4052" max="4052" width="4.140625" style="169" customWidth="1"/>
    <col min="4053" max="4053" width="5" style="169" customWidth="1"/>
    <col min="4054" max="4055" width="5.42578125" style="169" customWidth="1"/>
    <col min="4056" max="4056" width="2.5703125" style="169" customWidth="1"/>
    <col min="4057" max="4057" width="1" style="169" customWidth="1"/>
    <col min="4058" max="4059" width="7.5703125" style="169" customWidth="1"/>
    <col min="4060" max="4060" width="1.85546875" style="169" customWidth="1"/>
    <col min="4061" max="4074" width="7.5703125" style="169" customWidth="1"/>
    <col min="4075" max="4289" width="9.140625" style="169"/>
    <col min="4290" max="4290" width="1" style="169" customWidth="1"/>
    <col min="4291" max="4291" width="2.5703125" style="169" customWidth="1"/>
    <col min="4292" max="4292" width="1" style="169" customWidth="1"/>
    <col min="4293" max="4293" width="20.42578125" style="169" customWidth="1"/>
    <col min="4294" max="4295" width="0.5703125" style="169" customWidth="1"/>
    <col min="4296" max="4296" width="5" style="169" customWidth="1"/>
    <col min="4297" max="4297" width="0.42578125" style="169" customWidth="1"/>
    <col min="4298" max="4298" width="5" style="169" customWidth="1"/>
    <col min="4299" max="4299" width="4.28515625" style="169" customWidth="1"/>
    <col min="4300" max="4300" width="5" style="169" customWidth="1"/>
    <col min="4301" max="4301" width="4.42578125" style="169" customWidth="1"/>
    <col min="4302" max="4303" width="5" style="169" customWidth="1"/>
    <col min="4304" max="4304" width="5.28515625" style="169" customWidth="1"/>
    <col min="4305" max="4305" width="4.85546875" style="169" customWidth="1"/>
    <col min="4306" max="4306" width="5" style="169" customWidth="1"/>
    <col min="4307" max="4307" width="5.28515625" style="169" customWidth="1"/>
    <col min="4308" max="4308" width="4.140625" style="169" customWidth="1"/>
    <col min="4309" max="4309" width="5" style="169" customWidth="1"/>
    <col min="4310" max="4311" width="5.42578125" style="169" customWidth="1"/>
    <col min="4312" max="4312" width="2.5703125" style="169" customWidth="1"/>
    <col min="4313" max="4313" width="1" style="169" customWidth="1"/>
    <col min="4314" max="4315" width="7.5703125" style="169" customWidth="1"/>
    <col min="4316" max="4316" width="1.85546875" style="169" customWidth="1"/>
    <col min="4317" max="4330" width="7.5703125" style="169" customWidth="1"/>
    <col min="4331" max="4545" width="9.140625" style="169"/>
    <col min="4546" max="4546" width="1" style="169" customWidth="1"/>
    <col min="4547" max="4547" width="2.5703125" style="169" customWidth="1"/>
    <col min="4548" max="4548" width="1" style="169" customWidth="1"/>
    <col min="4549" max="4549" width="20.42578125" style="169" customWidth="1"/>
    <col min="4550" max="4551" width="0.5703125" style="169" customWidth="1"/>
    <col min="4552" max="4552" width="5" style="169" customWidth="1"/>
    <col min="4553" max="4553" width="0.42578125" style="169" customWidth="1"/>
    <col min="4554" max="4554" width="5" style="169" customWidth="1"/>
    <col min="4555" max="4555" width="4.28515625" style="169" customWidth="1"/>
    <col min="4556" max="4556" width="5" style="169" customWidth="1"/>
    <col min="4557" max="4557" width="4.42578125" style="169" customWidth="1"/>
    <col min="4558" max="4559" width="5" style="169" customWidth="1"/>
    <col min="4560" max="4560" width="5.28515625" style="169" customWidth="1"/>
    <col min="4561" max="4561" width="4.85546875" style="169" customWidth="1"/>
    <col min="4562" max="4562" width="5" style="169" customWidth="1"/>
    <col min="4563" max="4563" width="5.28515625" style="169" customWidth="1"/>
    <col min="4564" max="4564" width="4.140625" style="169" customWidth="1"/>
    <col min="4565" max="4565" width="5" style="169" customWidth="1"/>
    <col min="4566" max="4567" width="5.42578125" style="169" customWidth="1"/>
    <col min="4568" max="4568" width="2.5703125" style="169" customWidth="1"/>
    <col min="4569" max="4569" width="1" style="169" customWidth="1"/>
    <col min="4570" max="4571" width="7.5703125" style="169" customWidth="1"/>
    <col min="4572" max="4572" width="1.85546875" style="169" customWidth="1"/>
    <col min="4573" max="4586" width="7.5703125" style="169" customWidth="1"/>
    <col min="4587" max="4801" width="9.140625" style="169"/>
    <col min="4802" max="4802" width="1" style="169" customWidth="1"/>
    <col min="4803" max="4803" width="2.5703125" style="169" customWidth="1"/>
    <col min="4804" max="4804" width="1" style="169" customWidth="1"/>
    <col min="4805" max="4805" width="20.42578125" style="169" customWidth="1"/>
    <col min="4806" max="4807" width="0.5703125" style="169" customWidth="1"/>
    <col min="4808" max="4808" width="5" style="169" customWidth="1"/>
    <col min="4809" max="4809" width="0.42578125" style="169" customWidth="1"/>
    <col min="4810" max="4810" width="5" style="169" customWidth="1"/>
    <col min="4811" max="4811" width="4.28515625" style="169" customWidth="1"/>
    <col min="4812" max="4812" width="5" style="169" customWidth="1"/>
    <col min="4813" max="4813" width="4.42578125" style="169" customWidth="1"/>
    <col min="4814" max="4815" width="5" style="169" customWidth="1"/>
    <col min="4816" max="4816" width="5.28515625" style="169" customWidth="1"/>
    <col min="4817" max="4817" width="4.85546875" style="169" customWidth="1"/>
    <col min="4818" max="4818" width="5" style="169" customWidth="1"/>
    <col min="4819" max="4819" width="5.28515625" style="169" customWidth="1"/>
    <col min="4820" max="4820" width="4.140625" style="169" customWidth="1"/>
    <col min="4821" max="4821" width="5" style="169" customWidth="1"/>
    <col min="4822" max="4823" width="5.42578125" style="169" customWidth="1"/>
    <col min="4824" max="4824" width="2.5703125" style="169" customWidth="1"/>
    <col min="4825" max="4825" width="1" style="169" customWidth="1"/>
    <col min="4826" max="4827" width="7.5703125" style="169" customWidth="1"/>
    <col min="4828" max="4828" width="1.85546875" style="169" customWidth="1"/>
    <col min="4829" max="4842" width="7.5703125" style="169" customWidth="1"/>
    <col min="4843" max="5057" width="9.140625" style="169"/>
    <col min="5058" max="5058" width="1" style="169" customWidth="1"/>
    <col min="5059" max="5059" width="2.5703125" style="169" customWidth="1"/>
    <col min="5060" max="5060" width="1" style="169" customWidth="1"/>
    <col min="5061" max="5061" width="20.42578125" style="169" customWidth="1"/>
    <col min="5062" max="5063" width="0.5703125" style="169" customWidth="1"/>
    <col min="5064" max="5064" width="5" style="169" customWidth="1"/>
    <col min="5065" max="5065" width="0.42578125" style="169" customWidth="1"/>
    <col min="5066" max="5066" width="5" style="169" customWidth="1"/>
    <col min="5067" max="5067" width="4.28515625" style="169" customWidth="1"/>
    <col min="5068" max="5068" width="5" style="169" customWidth="1"/>
    <col min="5069" max="5069" width="4.42578125" style="169" customWidth="1"/>
    <col min="5070" max="5071" width="5" style="169" customWidth="1"/>
    <col min="5072" max="5072" width="5.28515625" style="169" customWidth="1"/>
    <col min="5073" max="5073" width="4.85546875" style="169" customWidth="1"/>
    <col min="5074" max="5074" width="5" style="169" customWidth="1"/>
    <col min="5075" max="5075" width="5.28515625" style="169" customWidth="1"/>
    <col min="5076" max="5076" width="4.140625" style="169" customWidth="1"/>
    <col min="5077" max="5077" width="5" style="169" customWidth="1"/>
    <col min="5078" max="5079" width="5.42578125" style="169" customWidth="1"/>
    <col min="5080" max="5080" width="2.5703125" style="169" customWidth="1"/>
    <col min="5081" max="5081" width="1" style="169" customWidth="1"/>
    <col min="5082" max="5083" width="7.5703125" style="169" customWidth="1"/>
    <col min="5084" max="5084" width="1.85546875" style="169" customWidth="1"/>
    <col min="5085" max="5098" width="7.5703125" style="169" customWidth="1"/>
    <col min="5099" max="5313" width="9.140625" style="169"/>
    <col min="5314" max="5314" width="1" style="169" customWidth="1"/>
    <col min="5315" max="5315" width="2.5703125" style="169" customWidth="1"/>
    <col min="5316" max="5316" width="1" style="169" customWidth="1"/>
    <col min="5317" max="5317" width="20.42578125" style="169" customWidth="1"/>
    <col min="5318" max="5319" width="0.5703125" style="169" customWidth="1"/>
    <col min="5320" max="5320" width="5" style="169" customWidth="1"/>
    <col min="5321" max="5321" width="0.42578125" style="169" customWidth="1"/>
    <col min="5322" max="5322" width="5" style="169" customWidth="1"/>
    <col min="5323" max="5323" width="4.28515625" style="169" customWidth="1"/>
    <col min="5324" max="5324" width="5" style="169" customWidth="1"/>
    <col min="5325" max="5325" width="4.42578125" style="169" customWidth="1"/>
    <col min="5326" max="5327" width="5" style="169" customWidth="1"/>
    <col min="5328" max="5328" width="5.28515625" style="169" customWidth="1"/>
    <col min="5329" max="5329" width="4.85546875" style="169" customWidth="1"/>
    <col min="5330" max="5330" width="5" style="169" customWidth="1"/>
    <col min="5331" max="5331" width="5.28515625" style="169" customWidth="1"/>
    <col min="5332" max="5332" width="4.140625" style="169" customWidth="1"/>
    <col min="5333" max="5333" width="5" style="169" customWidth="1"/>
    <col min="5334" max="5335" width="5.42578125" style="169" customWidth="1"/>
    <col min="5336" max="5336" width="2.5703125" style="169" customWidth="1"/>
    <col min="5337" max="5337" width="1" style="169" customWidth="1"/>
    <col min="5338" max="5339" width="7.5703125" style="169" customWidth="1"/>
    <col min="5340" max="5340" width="1.85546875" style="169" customWidth="1"/>
    <col min="5341" max="5354" width="7.5703125" style="169" customWidth="1"/>
    <col min="5355" max="5569" width="9.140625" style="169"/>
    <col min="5570" max="5570" width="1" style="169" customWidth="1"/>
    <col min="5571" max="5571" width="2.5703125" style="169" customWidth="1"/>
    <col min="5572" max="5572" width="1" style="169" customWidth="1"/>
    <col min="5573" max="5573" width="20.42578125" style="169" customWidth="1"/>
    <col min="5574" max="5575" width="0.5703125" style="169" customWidth="1"/>
    <col min="5576" max="5576" width="5" style="169" customWidth="1"/>
    <col min="5577" max="5577" width="0.42578125" style="169" customWidth="1"/>
    <col min="5578" max="5578" width="5" style="169" customWidth="1"/>
    <col min="5579" max="5579" width="4.28515625" style="169" customWidth="1"/>
    <col min="5580" max="5580" width="5" style="169" customWidth="1"/>
    <col min="5581" max="5581" width="4.42578125" style="169" customWidth="1"/>
    <col min="5582" max="5583" width="5" style="169" customWidth="1"/>
    <col min="5584" max="5584" width="5.28515625" style="169" customWidth="1"/>
    <col min="5585" max="5585" width="4.85546875" style="169" customWidth="1"/>
    <col min="5586" max="5586" width="5" style="169" customWidth="1"/>
    <col min="5587" max="5587" width="5.28515625" style="169" customWidth="1"/>
    <col min="5588" max="5588" width="4.140625" style="169" customWidth="1"/>
    <col min="5589" max="5589" width="5" style="169" customWidth="1"/>
    <col min="5590" max="5591" width="5.42578125" style="169" customWidth="1"/>
    <col min="5592" max="5592" width="2.5703125" style="169" customWidth="1"/>
    <col min="5593" max="5593" width="1" style="169" customWidth="1"/>
    <col min="5594" max="5595" width="7.5703125" style="169" customWidth="1"/>
    <col min="5596" max="5596" width="1.85546875" style="169" customWidth="1"/>
    <col min="5597" max="5610" width="7.5703125" style="169" customWidth="1"/>
    <col min="5611" max="5825" width="9.140625" style="169"/>
    <col min="5826" max="5826" width="1" style="169" customWidth="1"/>
    <col min="5827" max="5827" width="2.5703125" style="169" customWidth="1"/>
    <col min="5828" max="5828" width="1" style="169" customWidth="1"/>
    <col min="5829" max="5829" width="20.42578125" style="169" customWidth="1"/>
    <col min="5830" max="5831" width="0.5703125" style="169" customWidth="1"/>
    <col min="5832" max="5832" width="5" style="169" customWidth="1"/>
    <col min="5833" max="5833" width="0.42578125" style="169" customWidth="1"/>
    <col min="5834" max="5834" width="5" style="169" customWidth="1"/>
    <col min="5835" max="5835" width="4.28515625" style="169" customWidth="1"/>
    <col min="5836" max="5836" width="5" style="169" customWidth="1"/>
    <col min="5837" max="5837" width="4.42578125" style="169" customWidth="1"/>
    <col min="5838" max="5839" width="5" style="169" customWidth="1"/>
    <col min="5840" max="5840" width="5.28515625" style="169" customWidth="1"/>
    <col min="5841" max="5841" width="4.85546875" style="169" customWidth="1"/>
    <col min="5842" max="5842" width="5" style="169" customWidth="1"/>
    <col min="5843" max="5843" width="5.28515625" style="169" customWidth="1"/>
    <col min="5844" max="5844" width="4.140625" style="169" customWidth="1"/>
    <col min="5845" max="5845" width="5" style="169" customWidth="1"/>
    <col min="5846" max="5847" width="5.42578125" style="169" customWidth="1"/>
    <col min="5848" max="5848" width="2.5703125" style="169" customWidth="1"/>
    <col min="5849" max="5849" width="1" style="169" customWidth="1"/>
    <col min="5850" max="5851" width="7.5703125" style="169" customWidth="1"/>
    <col min="5852" max="5852" width="1.85546875" style="169" customWidth="1"/>
    <col min="5853" max="5866" width="7.5703125" style="169" customWidth="1"/>
    <col min="5867" max="6081" width="9.140625" style="169"/>
    <col min="6082" max="6082" width="1" style="169" customWidth="1"/>
    <col min="6083" max="6083" width="2.5703125" style="169" customWidth="1"/>
    <col min="6084" max="6084" width="1" style="169" customWidth="1"/>
    <col min="6085" max="6085" width="20.42578125" style="169" customWidth="1"/>
    <col min="6086" max="6087" width="0.5703125" style="169" customWidth="1"/>
    <col min="6088" max="6088" width="5" style="169" customWidth="1"/>
    <col min="6089" max="6089" width="0.42578125" style="169" customWidth="1"/>
    <col min="6090" max="6090" width="5" style="169" customWidth="1"/>
    <col min="6091" max="6091" width="4.28515625" style="169" customWidth="1"/>
    <col min="6092" max="6092" width="5" style="169" customWidth="1"/>
    <col min="6093" max="6093" width="4.42578125" style="169" customWidth="1"/>
    <col min="6094" max="6095" width="5" style="169" customWidth="1"/>
    <col min="6096" max="6096" width="5.28515625" style="169" customWidth="1"/>
    <col min="6097" max="6097" width="4.85546875" style="169" customWidth="1"/>
    <col min="6098" max="6098" width="5" style="169" customWidth="1"/>
    <col min="6099" max="6099" width="5.28515625" style="169" customWidth="1"/>
    <col min="6100" max="6100" width="4.140625" style="169" customWidth="1"/>
    <col min="6101" max="6101" width="5" style="169" customWidth="1"/>
    <col min="6102" max="6103" width="5.42578125" style="169" customWidth="1"/>
    <col min="6104" max="6104" width="2.5703125" style="169" customWidth="1"/>
    <col min="6105" max="6105" width="1" style="169" customWidth="1"/>
    <col min="6106" max="6107" width="7.5703125" style="169" customWidth="1"/>
    <col min="6108" max="6108" width="1.85546875" style="169" customWidth="1"/>
    <col min="6109" max="6122" width="7.5703125" style="169" customWidth="1"/>
    <col min="6123" max="6337" width="9.140625" style="169"/>
    <col min="6338" max="6338" width="1" style="169" customWidth="1"/>
    <col min="6339" max="6339" width="2.5703125" style="169" customWidth="1"/>
    <col min="6340" max="6340" width="1" style="169" customWidth="1"/>
    <col min="6341" max="6341" width="20.42578125" style="169" customWidth="1"/>
    <col min="6342" max="6343" width="0.5703125" style="169" customWidth="1"/>
    <col min="6344" max="6344" width="5" style="169" customWidth="1"/>
    <col min="6345" max="6345" width="0.42578125" style="169" customWidth="1"/>
    <col min="6346" max="6346" width="5" style="169" customWidth="1"/>
    <col min="6347" max="6347" width="4.28515625" style="169" customWidth="1"/>
    <col min="6348" max="6348" width="5" style="169" customWidth="1"/>
    <col min="6349" max="6349" width="4.42578125" style="169" customWidth="1"/>
    <col min="6350" max="6351" width="5" style="169" customWidth="1"/>
    <col min="6352" max="6352" width="5.28515625" style="169" customWidth="1"/>
    <col min="6353" max="6353" width="4.85546875" style="169" customWidth="1"/>
    <col min="6354" max="6354" width="5" style="169" customWidth="1"/>
    <col min="6355" max="6355" width="5.28515625" style="169" customWidth="1"/>
    <col min="6356" max="6356" width="4.140625" style="169" customWidth="1"/>
    <col min="6357" max="6357" width="5" style="169" customWidth="1"/>
    <col min="6358" max="6359" width="5.42578125" style="169" customWidth="1"/>
    <col min="6360" max="6360" width="2.5703125" style="169" customWidth="1"/>
    <col min="6361" max="6361" width="1" style="169" customWidth="1"/>
    <col min="6362" max="6363" width="7.5703125" style="169" customWidth="1"/>
    <col min="6364" max="6364" width="1.85546875" style="169" customWidth="1"/>
    <col min="6365" max="6378" width="7.5703125" style="169" customWidth="1"/>
    <col min="6379" max="6593" width="9.140625" style="169"/>
    <col min="6594" max="6594" width="1" style="169" customWidth="1"/>
    <col min="6595" max="6595" width="2.5703125" style="169" customWidth="1"/>
    <col min="6596" max="6596" width="1" style="169" customWidth="1"/>
    <col min="6597" max="6597" width="20.42578125" style="169" customWidth="1"/>
    <col min="6598" max="6599" width="0.5703125" style="169" customWidth="1"/>
    <col min="6600" max="6600" width="5" style="169" customWidth="1"/>
    <col min="6601" max="6601" width="0.42578125" style="169" customWidth="1"/>
    <col min="6602" max="6602" width="5" style="169" customWidth="1"/>
    <col min="6603" max="6603" width="4.28515625" style="169" customWidth="1"/>
    <col min="6604" max="6604" width="5" style="169" customWidth="1"/>
    <col min="6605" max="6605" width="4.42578125" style="169" customWidth="1"/>
    <col min="6606" max="6607" width="5" style="169" customWidth="1"/>
    <col min="6608" max="6608" width="5.28515625" style="169" customWidth="1"/>
    <col min="6609" max="6609" width="4.85546875" style="169" customWidth="1"/>
    <col min="6610" max="6610" width="5" style="169" customWidth="1"/>
    <col min="6611" max="6611" width="5.28515625" style="169" customWidth="1"/>
    <col min="6612" max="6612" width="4.140625" style="169" customWidth="1"/>
    <col min="6613" max="6613" width="5" style="169" customWidth="1"/>
    <col min="6614" max="6615" width="5.42578125" style="169" customWidth="1"/>
    <col min="6616" max="6616" width="2.5703125" style="169" customWidth="1"/>
    <col min="6617" max="6617" width="1" style="169" customWidth="1"/>
    <col min="6618" max="6619" width="7.5703125" style="169" customWidth="1"/>
    <col min="6620" max="6620" width="1.85546875" style="169" customWidth="1"/>
    <col min="6621" max="6634" width="7.5703125" style="169" customWidth="1"/>
    <col min="6635" max="6849" width="9.140625" style="169"/>
    <col min="6850" max="6850" width="1" style="169" customWidth="1"/>
    <col min="6851" max="6851" width="2.5703125" style="169" customWidth="1"/>
    <col min="6852" max="6852" width="1" style="169" customWidth="1"/>
    <col min="6853" max="6853" width="20.42578125" style="169" customWidth="1"/>
    <col min="6854" max="6855" width="0.5703125" style="169" customWidth="1"/>
    <col min="6856" max="6856" width="5" style="169" customWidth="1"/>
    <col min="6857" max="6857" width="0.42578125" style="169" customWidth="1"/>
    <col min="6858" max="6858" width="5" style="169" customWidth="1"/>
    <col min="6859" max="6859" width="4.28515625" style="169" customWidth="1"/>
    <col min="6860" max="6860" width="5" style="169" customWidth="1"/>
    <col min="6861" max="6861" width="4.42578125" style="169" customWidth="1"/>
    <col min="6862" max="6863" width="5" style="169" customWidth="1"/>
    <col min="6864" max="6864" width="5.28515625" style="169" customWidth="1"/>
    <col min="6865" max="6865" width="4.85546875" style="169" customWidth="1"/>
    <col min="6866" max="6866" width="5" style="169" customWidth="1"/>
    <col min="6867" max="6867" width="5.28515625" style="169" customWidth="1"/>
    <col min="6868" max="6868" width="4.140625" style="169" customWidth="1"/>
    <col min="6869" max="6869" width="5" style="169" customWidth="1"/>
    <col min="6870" max="6871" width="5.42578125" style="169" customWidth="1"/>
    <col min="6872" max="6872" width="2.5703125" style="169" customWidth="1"/>
    <col min="6873" max="6873" width="1" style="169" customWidth="1"/>
    <col min="6874" max="6875" width="7.5703125" style="169" customWidth="1"/>
    <col min="6876" max="6876" width="1.85546875" style="169" customWidth="1"/>
    <col min="6877" max="6890" width="7.5703125" style="169" customWidth="1"/>
    <col min="6891" max="7105" width="9.140625" style="169"/>
    <col min="7106" max="7106" width="1" style="169" customWidth="1"/>
    <col min="7107" max="7107" width="2.5703125" style="169" customWidth="1"/>
    <col min="7108" max="7108" width="1" style="169" customWidth="1"/>
    <col min="7109" max="7109" width="20.42578125" style="169" customWidth="1"/>
    <col min="7110" max="7111" width="0.5703125" style="169" customWidth="1"/>
    <col min="7112" max="7112" width="5" style="169" customWidth="1"/>
    <col min="7113" max="7113" width="0.42578125" style="169" customWidth="1"/>
    <col min="7114" max="7114" width="5" style="169" customWidth="1"/>
    <col min="7115" max="7115" width="4.28515625" style="169" customWidth="1"/>
    <col min="7116" max="7116" width="5" style="169" customWidth="1"/>
    <col min="7117" max="7117" width="4.42578125" style="169" customWidth="1"/>
    <col min="7118" max="7119" width="5" style="169" customWidth="1"/>
    <col min="7120" max="7120" width="5.28515625" style="169" customWidth="1"/>
    <col min="7121" max="7121" width="4.85546875" style="169" customWidth="1"/>
    <col min="7122" max="7122" width="5" style="169" customWidth="1"/>
    <col min="7123" max="7123" width="5.28515625" style="169" customWidth="1"/>
    <col min="7124" max="7124" width="4.140625" style="169" customWidth="1"/>
    <col min="7125" max="7125" width="5" style="169" customWidth="1"/>
    <col min="7126" max="7127" width="5.42578125" style="169" customWidth="1"/>
    <col min="7128" max="7128" width="2.5703125" style="169" customWidth="1"/>
    <col min="7129" max="7129" width="1" style="169" customWidth="1"/>
    <col min="7130" max="7131" width="7.5703125" style="169" customWidth="1"/>
    <col min="7132" max="7132" width="1.85546875" style="169" customWidth="1"/>
    <col min="7133" max="7146" width="7.5703125" style="169" customWidth="1"/>
    <col min="7147" max="7361" width="9.140625" style="169"/>
    <col min="7362" max="7362" width="1" style="169" customWidth="1"/>
    <col min="7363" max="7363" width="2.5703125" style="169" customWidth="1"/>
    <col min="7364" max="7364" width="1" style="169" customWidth="1"/>
    <col min="7365" max="7365" width="20.42578125" style="169" customWidth="1"/>
    <col min="7366" max="7367" width="0.5703125" style="169" customWidth="1"/>
    <col min="7368" max="7368" width="5" style="169" customWidth="1"/>
    <col min="7369" max="7369" width="0.42578125" style="169" customWidth="1"/>
    <col min="7370" max="7370" width="5" style="169" customWidth="1"/>
    <col min="7371" max="7371" width="4.28515625" style="169" customWidth="1"/>
    <col min="7372" max="7372" width="5" style="169" customWidth="1"/>
    <col min="7373" max="7373" width="4.42578125" style="169" customWidth="1"/>
    <col min="7374" max="7375" width="5" style="169" customWidth="1"/>
    <col min="7376" max="7376" width="5.28515625" style="169" customWidth="1"/>
    <col min="7377" max="7377" width="4.85546875" style="169" customWidth="1"/>
    <col min="7378" max="7378" width="5" style="169" customWidth="1"/>
    <col min="7379" max="7379" width="5.28515625" style="169" customWidth="1"/>
    <col min="7380" max="7380" width="4.140625" style="169" customWidth="1"/>
    <col min="7381" max="7381" width="5" style="169" customWidth="1"/>
    <col min="7382" max="7383" width="5.42578125" style="169" customWidth="1"/>
    <col min="7384" max="7384" width="2.5703125" style="169" customWidth="1"/>
    <col min="7385" max="7385" width="1" style="169" customWidth="1"/>
    <col min="7386" max="7387" width="7.5703125" style="169" customWidth="1"/>
    <col min="7388" max="7388" width="1.85546875" style="169" customWidth="1"/>
    <col min="7389" max="7402" width="7.5703125" style="169" customWidth="1"/>
    <col min="7403" max="7617" width="9.140625" style="169"/>
    <col min="7618" max="7618" width="1" style="169" customWidth="1"/>
    <col min="7619" max="7619" width="2.5703125" style="169" customWidth="1"/>
    <col min="7620" max="7620" width="1" style="169" customWidth="1"/>
    <col min="7621" max="7621" width="20.42578125" style="169" customWidth="1"/>
    <col min="7622" max="7623" width="0.5703125" style="169" customWidth="1"/>
    <col min="7624" max="7624" width="5" style="169" customWidth="1"/>
    <col min="7625" max="7625" width="0.42578125" style="169" customWidth="1"/>
    <col min="7626" max="7626" width="5" style="169" customWidth="1"/>
    <col min="7627" max="7627" width="4.28515625" style="169" customWidth="1"/>
    <col min="7628" max="7628" width="5" style="169" customWidth="1"/>
    <col min="7629" max="7629" width="4.42578125" style="169" customWidth="1"/>
    <col min="7630" max="7631" width="5" style="169" customWidth="1"/>
    <col min="7632" max="7632" width="5.28515625" style="169" customWidth="1"/>
    <col min="7633" max="7633" width="4.85546875" style="169" customWidth="1"/>
    <col min="7634" max="7634" width="5" style="169" customWidth="1"/>
    <col min="7635" max="7635" width="5.28515625" style="169" customWidth="1"/>
    <col min="7636" max="7636" width="4.140625" style="169" customWidth="1"/>
    <col min="7637" max="7637" width="5" style="169" customWidth="1"/>
    <col min="7638" max="7639" width="5.42578125" style="169" customWidth="1"/>
    <col min="7640" max="7640" width="2.5703125" style="169" customWidth="1"/>
    <col min="7641" max="7641" width="1" style="169" customWidth="1"/>
    <col min="7642" max="7643" width="7.5703125" style="169" customWidth="1"/>
    <col min="7644" max="7644" width="1.85546875" style="169" customWidth="1"/>
    <col min="7645" max="7658" width="7.5703125" style="169" customWidth="1"/>
    <col min="7659" max="7873" width="9.140625" style="169"/>
    <col min="7874" max="7874" width="1" style="169" customWidth="1"/>
    <col min="7875" max="7875" width="2.5703125" style="169" customWidth="1"/>
    <col min="7876" max="7876" width="1" style="169" customWidth="1"/>
    <col min="7877" max="7877" width="20.42578125" style="169" customWidth="1"/>
    <col min="7878" max="7879" width="0.5703125" style="169" customWidth="1"/>
    <col min="7880" max="7880" width="5" style="169" customWidth="1"/>
    <col min="7881" max="7881" width="0.42578125" style="169" customWidth="1"/>
    <col min="7882" max="7882" width="5" style="169" customWidth="1"/>
    <col min="7883" max="7883" width="4.28515625" style="169" customWidth="1"/>
    <col min="7884" max="7884" width="5" style="169" customWidth="1"/>
    <col min="7885" max="7885" width="4.42578125" style="169" customWidth="1"/>
    <col min="7886" max="7887" width="5" style="169" customWidth="1"/>
    <col min="7888" max="7888" width="5.28515625" style="169" customWidth="1"/>
    <col min="7889" max="7889" width="4.85546875" style="169" customWidth="1"/>
    <col min="7890" max="7890" width="5" style="169" customWidth="1"/>
    <col min="7891" max="7891" width="5.28515625" style="169" customWidth="1"/>
    <col min="7892" max="7892" width="4.140625" style="169" customWidth="1"/>
    <col min="7893" max="7893" width="5" style="169" customWidth="1"/>
    <col min="7894" max="7895" width="5.42578125" style="169" customWidth="1"/>
    <col min="7896" max="7896" width="2.5703125" style="169" customWidth="1"/>
    <col min="7897" max="7897" width="1" style="169" customWidth="1"/>
    <col min="7898" max="7899" width="7.5703125" style="169" customWidth="1"/>
    <col min="7900" max="7900" width="1.85546875" style="169" customWidth="1"/>
    <col min="7901" max="7914" width="7.5703125" style="169" customWidth="1"/>
    <col min="7915" max="8129" width="9.140625" style="169"/>
    <col min="8130" max="8130" width="1" style="169" customWidth="1"/>
    <col min="8131" max="8131" width="2.5703125" style="169" customWidth="1"/>
    <col min="8132" max="8132" width="1" style="169" customWidth="1"/>
    <col min="8133" max="8133" width="20.42578125" style="169" customWidth="1"/>
    <col min="8134" max="8135" width="0.5703125" style="169" customWidth="1"/>
    <col min="8136" max="8136" width="5" style="169" customWidth="1"/>
    <col min="8137" max="8137" width="0.42578125" style="169" customWidth="1"/>
    <col min="8138" max="8138" width="5" style="169" customWidth="1"/>
    <col min="8139" max="8139" width="4.28515625" style="169" customWidth="1"/>
    <col min="8140" max="8140" width="5" style="169" customWidth="1"/>
    <col min="8141" max="8141" width="4.42578125" style="169" customWidth="1"/>
    <col min="8142" max="8143" width="5" style="169" customWidth="1"/>
    <col min="8144" max="8144" width="5.28515625" style="169" customWidth="1"/>
    <col min="8145" max="8145" width="4.85546875" style="169" customWidth="1"/>
    <col min="8146" max="8146" width="5" style="169" customWidth="1"/>
    <col min="8147" max="8147" width="5.28515625" style="169" customWidth="1"/>
    <col min="8148" max="8148" width="4.140625" style="169" customWidth="1"/>
    <col min="8149" max="8149" width="5" style="169" customWidth="1"/>
    <col min="8150" max="8151" width="5.42578125" style="169" customWidth="1"/>
    <col min="8152" max="8152" width="2.5703125" style="169" customWidth="1"/>
    <col min="8153" max="8153" width="1" style="169" customWidth="1"/>
    <col min="8154" max="8155" width="7.5703125" style="169" customWidth="1"/>
    <col min="8156" max="8156" width="1.85546875" style="169" customWidth="1"/>
    <col min="8157" max="8170" width="7.5703125" style="169" customWidth="1"/>
    <col min="8171" max="8385" width="9.140625" style="169"/>
    <col min="8386" max="8386" width="1" style="169" customWidth="1"/>
    <col min="8387" max="8387" width="2.5703125" style="169" customWidth="1"/>
    <col min="8388" max="8388" width="1" style="169" customWidth="1"/>
    <col min="8389" max="8389" width="20.42578125" style="169" customWidth="1"/>
    <col min="8390" max="8391" width="0.5703125" style="169" customWidth="1"/>
    <col min="8392" max="8392" width="5" style="169" customWidth="1"/>
    <col min="8393" max="8393" width="0.42578125" style="169" customWidth="1"/>
    <col min="8394" max="8394" width="5" style="169" customWidth="1"/>
    <col min="8395" max="8395" width="4.28515625" style="169" customWidth="1"/>
    <col min="8396" max="8396" width="5" style="169" customWidth="1"/>
    <col min="8397" max="8397" width="4.42578125" style="169" customWidth="1"/>
    <col min="8398" max="8399" width="5" style="169" customWidth="1"/>
    <col min="8400" max="8400" width="5.28515625" style="169" customWidth="1"/>
    <col min="8401" max="8401" width="4.85546875" style="169" customWidth="1"/>
    <col min="8402" max="8402" width="5" style="169" customWidth="1"/>
    <col min="8403" max="8403" width="5.28515625" style="169" customWidth="1"/>
    <col min="8404" max="8404" width="4.140625" style="169" customWidth="1"/>
    <col min="8405" max="8405" width="5" style="169" customWidth="1"/>
    <col min="8406" max="8407" width="5.42578125" style="169" customWidth="1"/>
    <col min="8408" max="8408" width="2.5703125" style="169" customWidth="1"/>
    <col min="8409" max="8409" width="1" style="169" customWidth="1"/>
    <col min="8410" max="8411" width="7.5703125" style="169" customWidth="1"/>
    <col min="8412" max="8412" width="1.85546875" style="169" customWidth="1"/>
    <col min="8413" max="8426" width="7.5703125" style="169" customWidth="1"/>
    <col min="8427" max="8641" width="9.140625" style="169"/>
    <col min="8642" max="8642" width="1" style="169" customWidth="1"/>
    <col min="8643" max="8643" width="2.5703125" style="169" customWidth="1"/>
    <col min="8644" max="8644" width="1" style="169" customWidth="1"/>
    <col min="8645" max="8645" width="20.42578125" style="169" customWidth="1"/>
    <col min="8646" max="8647" width="0.5703125" style="169" customWidth="1"/>
    <col min="8648" max="8648" width="5" style="169" customWidth="1"/>
    <col min="8649" max="8649" width="0.42578125" style="169" customWidth="1"/>
    <col min="8650" max="8650" width="5" style="169" customWidth="1"/>
    <col min="8651" max="8651" width="4.28515625" style="169" customWidth="1"/>
    <col min="8652" max="8652" width="5" style="169" customWidth="1"/>
    <col min="8653" max="8653" width="4.42578125" style="169" customWidth="1"/>
    <col min="8654" max="8655" width="5" style="169" customWidth="1"/>
    <col min="8656" max="8656" width="5.28515625" style="169" customWidth="1"/>
    <col min="8657" max="8657" width="4.85546875" style="169" customWidth="1"/>
    <col min="8658" max="8658" width="5" style="169" customWidth="1"/>
    <col min="8659" max="8659" width="5.28515625" style="169" customWidth="1"/>
    <col min="8660" max="8660" width="4.140625" style="169" customWidth="1"/>
    <col min="8661" max="8661" width="5" style="169" customWidth="1"/>
    <col min="8662" max="8663" width="5.42578125" style="169" customWidth="1"/>
    <col min="8664" max="8664" width="2.5703125" style="169" customWidth="1"/>
    <col min="8665" max="8665" width="1" style="169" customWidth="1"/>
    <col min="8666" max="8667" width="7.5703125" style="169" customWidth="1"/>
    <col min="8668" max="8668" width="1.85546875" style="169" customWidth="1"/>
    <col min="8669" max="8682" width="7.5703125" style="169" customWidth="1"/>
    <col min="8683" max="8897" width="9.140625" style="169"/>
    <col min="8898" max="8898" width="1" style="169" customWidth="1"/>
    <col min="8899" max="8899" width="2.5703125" style="169" customWidth="1"/>
    <col min="8900" max="8900" width="1" style="169" customWidth="1"/>
    <col min="8901" max="8901" width="20.42578125" style="169" customWidth="1"/>
    <col min="8902" max="8903" width="0.5703125" style="169" customWidth="1"/>
    <col min="8904" max="8904" width="5" style="169" customWidth="1"/>
    <col min="8905" max="8905" width="0.42578125" style="169" customWidth="1"/>
    <col min="8906" max="8906" width="5" style="169" customWidth="1"/>
    <col min="8907" max="8907" width="4.28515625" style="169" customWidth="1"/>
    <col min="8908" max="8908" width="5" style="169" customWidth="1"/>
    <col min="8909" max="8909" width="4.42578125" style="169" customWidth="1"/>
    <col min="8910" max="8911" width="5" style="169" customWidth="1"/>
    <col min="8912" max="8912" width="5.28515625" style="169" customWidth="1"/>
    <col min="8913" max="8913" width="4.85546875" style="169" customWidth="1"/>
    <col min="8914" max="8914" width="5" style="169" customWidth="1"/>
    <col min="8915" max="8915" width="5.28515625" style="169" customWidth="1"/>
    <col min="8916" max="8916" width="4.140625" style="169" customWidth="1"/>
    <col min="8917" max="8917" width="5" style="169" customWidth="1"/>
    <col min="8918" max="8919" width="5.42578125" style="169" customWidth="1"/>
    <col min="8920" max="8920" width="2.5703125" style="169" customWidth="1"/>
    <col min="8921" max="8921" width="1" style="169" customWidth="1"/>
    <col min="8922" max="8923" width="7.5703125" style="169" customWidth="1"/>
    <col min="8924" max="8924" width="1.85546875" style="169" customWidth="1"/>
    <col min="8925" max="8938" width="7.5703125" style="169" customWidth="1"/>
    <col min="8939" max="9153" width="9.140625" style="169"/>
    <col min="9154" max="9154" width="1" style="169" customWidth="1"/>
    <col min="9155" max="9155" width="2.5703125" style="169" customWidth="1"/>
    <col min="9156" max="9156" width="1" style="169" customWidth="1"/>
    <col min="9157" max="9157" width="20.42578125" style="169" customWidth="1"/>
    <col min="9158" max="9159" width="0.5703125" style="169" customWidth="1"/>
    <col min="9160" max="9160" width="5" style="169" customWidth="1"/>
    <col min="9161" max="9161" width="0.42578125" style="169" customWidth="1"/>
    <col min="9162" max="9162" width="5" style="169" customWidth="1"/>
    <col min="9163" max="9163" width="4.28515625" style="169" customWidth="1"/>
    <col min="9164" max="9164" width="5" style="169" customWidth="1"/>
    <col min="9165" max="9165" width="4.42578125" style="169" customWidth="1"/>
    <col min="9166" max="9167" width="5" style="169" customWidth="1"/>
    <col min="9168" max="9168" width="5.28515625" style="169" customWidth="1"/>
    <col min="9169" max="9169" width="4.85546875" style="169" customWidth="1"/>
    <col min="9170" max="9170" width="5" style="169" customWidth="1"/>
    <col min="9171" max="9171" width="5.28515625" style="169" customWidth="1"/>
    <col min="9172" max="9172" width="4.140625" style="169" customWidth="1"/>
    <col min="9173" max="9173" width="5" style="169" customWidth="1"/>
    <col min="9174" max="9175" width="5.42578125" style="169" customWidth="1"/>
    <col min="9176" max="9176" width="2.5703125" style="169" customWidth="1"/>
    <col min="9177" max="9177" width="1" style="169" customWidth="1"/>
    <col min="9178" max="9179" width="7.5703125" style="169" customWidth="1"/>
    <col min="9180" max="9180" width="1.85546875" style="169" customWidth="1"/>
    <col min="9181" max="9194" width="7.5703125" style="169" customWidth="1"/>
    <col min="9195" max="9409" width="9.140625" style="169"/>
    <col min="9410" max="9410" width="1" style="169" customWidth="1"/>
    <col min="9411" max="9411" width="2.5703125" style="169" customWidth="1"/>
    <col min="9412" max="9412" width="1" style="169" customWidth="1"/>
    <col min="9413" max="9413" width="20.42578125" style="169" customWidth="1"/>
    <col min="9414" max="9415" width="0.5703125" style="169" customWidth="1"/>
    <col min="9416" max="9416" width="5" style="169" customWidth="1"/>
    <col min="9417" max="9417" width="0.42578125" style="169" customWidth="1"/>
    <col min="9418" max="9418" width="5" style="169" customWidth="1"/>
    <col min="9419" max="9419" width="4.28515625" style="169" customWidth="1"/>
    <col min="9420" max="9420" width="5" style="169" customWidth="1"/>
    <col min="9421" max="9421" width="4.42578125" style="169" customWidth="1"/>
    <col min="9422" max="9423" width="5" style="169" customWidth="1"/>
    <col min="9424" max="9424" width="5.28515625" style="169" customWidth="1"/>
    <col min="9425" max="9425" width="4.85546875" style="169" customWidth="1"/>
    <col min="9426" max="9426" width="5" style="169" customWidth="1"/>
    <col min="9427" max="9427" width="5.28515625" style="169" customWidth="1"/>
    <col min="9428" max="9428" width="4.140625" style="169" customWidth="1"/>
    <col min="9429" max="9429" width="5" style="169" customWidth="1"/>
    <col min="9430" max="9431" width="5.42578125" style="169" customWidth="1"/>
    <col min="9432" max="9432" width="2.5703125" style="169" customWidth="1"/>
    <col min="9433" max="9433" width="1" style="169" customWidth="1"/>
    <col min="9434" max="9435" width="7.5703125" style="169" customWidth="1"/>
    <col min="9436" max="9436" width="1.85546875" style="169" customWidth="1"/>
    <col min="9437" max="9450" width="7.5703125" style="169" customWidth="1"/>
    <col min="9451" max="9665" width="9.140625" style="169"/>
    <col min="9666" max="9666" width="1" style="169" customWidth="1"/>
    <col min="9667" max="9667" width="2.5703125" style="169" customWidth="1"/>
    <col min="9668" max="9668" width="1" style="169" customWidth="1"/>
    <col min="9669" max="9669" width="20.42578125" style="169" customWidth="1"/>
    <col min="9670" max="9671" width="0.5703125" style="169" customWidth="1"/>
    <col min="9672" max="9672" width="5" style="169" customWidth="1"/>
    <col min="9673" max="9673" width="0.42578125" style="169" customWidth="1"/>
    <col min="9674" max="9674" width="5" style="169" customWidth="1"/>
    <col min="9675" max="9675" width="4.28515625" style="169" customWidth="1"/>
    <col min="9676" max="9676" width="5" style="169" customWidth="1"/>
    <col min="9677" max="9677" width="4.42578125" style="169" customWidth="1"/>
    <col min="9678" max="9679" width="5" style="169" customWidth="1"/>
    <col min="9680" max="9680" width="5.28515625" style="169" customWidth="1"/>
    <col min="9681" max="9681" width="4.85546875" style="169" customWidth="1"/>
    <col min="9682" max="9682" width="5" style="169" customWidth="1"/>
    <col min="9683" max="9683" width="5.28515625" style="169" customWidth="1"/>
    <col min="9684" max="9684" width="4.140625" style="169" customWidth="1"/>
    <col min="9685" max="9685" width="5" style="169" customWidth="1"/>
    <col min="9686" max="9687" width="5.42578125" style="169" customWidth="1"/>
    <col min="9688" max="9688" width="2.5703125" style="169" customWidth="1"/>
    <col min="9689" max="9689" width="1" style="169" customWidth="1"/>
    <col min="9690" max="9691" width="7.5703125" style="169" customWidth="1"/>
    <col min="9692" max="9692" width="1.85546875" style="169" customWidth="1"/>
    <col min="9693" max="9706" width="7.5703125" style="169" customWidth="1"/>
    <col min="9707" max="9921" width="9.140625" style="169"/>
    <col min="9922" max="9922" width="1" style="169" customWidth="1"/>
    <col min="9923" max="9923" width="2.5703125" style="169" customWidth="1"/>
    <col min="9924" max="9924" width="1" style="169" customWidth="1"/>
    <col min="9925" max="9925" width="20.42578125" style="169" customWidth="1"/>
    <col min="9926" max="9927" width="0.5703125" style="169" customWidth="1"/>
    <col min="9928" max="9928" width="5" style="169" customWidth="1"/>
    <col min="9929" max="9929" width="0.42578125" style="169" customWidth="1"/>
    <col min="9930" max="9930" width="5" style="169" customWidth="1"/>
    <col min="9931" max="9931" width="4.28515625" style="169" customWidth="1"/>
    <col min="9932" max="9932" width="5" style="169" customWidth="1"/>
    <col min="9933" max="9933" width="4.42578125" style="169" customWidth="1"/>
    <col min="9934" max="9935" width="5" style="169" customWidth="1"/>
    <col min="9936" max="9936" width="5.28515625" style="169" customWidth="1"/>
    <col min="9937" max="9937" width="4.85546875" style="169" customWidth="1"/>
    <col min="9938" max="9938" width="5" style="169" customWidth="1"/>
    <col min="9939" max="9939" width="5.28515625" style="169" customWidth="1"/>
    <col min="9940" max="9940" width="4.140625" style="169" customWidth="1"/>
    <col min="9941" max="9941" width="5" style="169" customWidth="1"/>
    <col min="9942" max="9943" width="5.42578125" style="169" customWidth="1"/>
    <col min="9944" max="9944" width="2.5703125" style="169" customWidth="1"/>
    <col min="9945" max="9945" width="1" style="169" customWidth="1"/>
    <col min="9946" max="9947" width="7.5703125" style="169" customWidth="1"/>
    <col min="9948" max="9948" width="1.85546875" style="169" customWidth="1"/>
    <col min="9949" max="9962" width="7.5703125" style="169" customWidth="1"/>
    <col min="9963" max="10177" width="9.140625" style="169"/>
    <col min="10178" max="10178" width="1" style="169" customWidth="1"/>
    <col min="10179" max="10179" width="2.5703125" style="169" customWidth="1"/>
    <col min="10180" max="10180" width="1" style="169" customWidth="1"/>
    <col min="10181" max="10181" width="20.42578125" style="169" customWidth="1"/>
    <col min="10182" max="10183" width="0.5703125" style="169" customWidth="1"/>
    <col min="10184" max="10184" width="5" style="169" customWidth="1"/>
    <col min="10185" max="10185" width="0.42578125" style="169" customWidth="1"/>
    <col min="10186" max="10186" width="5" style="169" customWidth="1"/>
    <col min="10187" max="10187" width="4.28515625" style="169" customWidth="1"/>
    <col min="10188" max="10188" width="5" style="169" customWidth="1"/>
    <col min="10189" max="10189" width="4.42578125" style="169" customWidth="1"/>
    <col min="10190" max="10191" width="5" style="169" customWidth="1"/>
    <col min="10192" max="10192" width="5.28515625" style="169" customWidth="1"/>
    <col min="10193" max="10193" width="4.85546875" style="169" customWidth="1"/>
    <col min="10194" max="10194" width="5" style="169" customWidth="1"/>
    <col min="10195" max="10195" width="5.28515625" style="169" customWidth="1"/>
    <col min="10196" max="10196" width="4.140625" style="169" customWidth="1"/>
    <col min="10197" max="10197" width="5" style="169" customWidth="1"/>
    <col min="10198" max="10199" width="5.42578125" style="169" customWidth="1"/>
    <col min="10200" max="10200" width="2.5703125" style="169" customWidth="1"/>
    <col min="10201" max="10201" width="1" style="169" customWidth="1"/>
    <col min="10202" max="10203" width="7.5703125" style="169" customWidth="1"/>
    <col min="10204" max="10204" width="1.85546875" style="169" customWidth="1"/>
    <col min="10205" max="10218" width="7.5703125" style="169" customWidth="1"/>
    <col min="10219" max="10433" width="9.140625" style="169"/>
    <col min="10434" max="10434" width="1" style="169" customWidth="1"/>
    <col min="10435" max="10435" width="2.5703125" style="169" customWidth="1"/>
    <col min="10436" max="10436" width="1" style="169" customWidth="1"/>
    <col min="10437" max="10437" width="20.42578125" style="169" customWidth="1"/>
    <col min="10438" max="10439" width="0.5703125" style="169" customWidth="1"/>
    <col min="10440" max="10440" width="5" style="169" customWidth="1"/>
    <col min="10441" max="10441" width="0.42578125" style="169" customWidth="1"/>
    <col min="10442" max="10442" width="5" style="169" customWidth="1"/>
    <col min="10443" max="10443" width="4.28515625" style="169" customWidth="1"/>
    <col min="10444" max="10444" width="5" style="169" customWidth="1"/>
    <col min="10445" max="10445" width="4.42578125" style="169" customWidth="1"/>
    <col min="10446" max="10447" width="5" style="169" customWidth="1"/>
    <col min="10448" max="10448" width="5.28515625" style="169" customWidth="1"/>
    <col min="10449" max="10449" width="4.85546875" style="169" customWidth="1"/>
    <col min="10450" max="10450" width="5" style="169" customWidth="1"/>
    <col min="10451" max="10451" width="5.28515625" style="169" customWidth="1"/>
    <col min="10452" max="10452" width="4.140625" style="169" customWidth="1"/>
    <col min="10453" max="10453" width="5" style="169" customWidth="1"/>
    <col min="10454" max="10455" width="5.42578125" style="169" customWidth="1"/>
    <col min="10456" max="10456" width="2.5703125" style="169" customWidth="1"/>
    <col min="10457" max="10457" width="1" style="169" customWidth="1"/>
    <col min="10458" max="10459" width="7.5703125" style="169" customWidth="1"/>
    <col min="10460" max="10460" width="1.85546875" style="169" customWidth="1"/>
    <col min="10461" max="10474" width="7.5703125" style="169" customWidth="1"/>
    <col min="10475" max="10689" width="9.140625" style="169"/>
    <col min="10690" max="10690" width="1" style="169" customWidth="1"/>
    <col min="10691" max="10691" width="2.5703125" style="169" customWidth="1"/>
    <col min="10692" max="10692" width="1" style="169" customWidth="1"/>
    <col min="10693" max="10693" width="20.42578125" style="169" customWidth="1"/>
    <col min="10694" max="10695" width="0.5703125" style="169" customWidth="1"/>
    <col min="10696" max="10696" width="5" style="169" customWidth="1"/>
    <col min="10697" max="10697" width="0.42578125" style="169" customWidth="1"/>
    <col min="10698" max="10698" width="5" style="169" customWidth="1"/>
    <col min="10699" max="10699" width="4.28515625" style="169" customWidth="1"/>
    <col min="10700" max="10700" width="5" style="169" customWidth="1"/>
    <col min="10701" max="10701" width="4.42578125" style="169" customWidth="1"/>
    <col min="10702" max="10703" width="5" style="169" customWidth="1"/>
    <col min="10704" max="10704" width="5.28515625" style="169" customWidth="1"/>
    <col min="10705" max="10705" width="4.85546875" style="169" customWidth="1"/>
    <col min="10706" max="10706" width="5" style="169" customWidth="1"/>
    <col min="10707" max="10707" width="5.28515625" style="169" customWidth="1"/>
    <col min="10708" max="10708" width="4.140625" style="169" customWidth="1"/>
    <col min="10709" max="10709" width="5" style="169" customWidth="1"/>
    <col min="10710" max="10711" width="5.42578125" style="169" customWidth="1"/>
    <col min="10712" max="10712" width="2.5703125" style="169" customWidth="1"/>
    <col min="10713" max="10713" width="1" style="169" customWidth="1"/>
    <col min="10714" max="10715" width="7.5703125" style="169" customWidth="1"/>
    <col min="10716" max="10716" width="1.85546875" style="169" customWidth="1"/>
    <col min="10717" max="10730" width="7.5703125" style="169" customWidth="1"/>
    <col min="10731" max="10945" width="9.140625" style="169"/>
    <col min="10946" max="10946" width="1" style="169" customWidth="1"/>
    <col min="10947" max="10947" width="2.5703125" style="169" customWidth="1"/>
    <col min="10948" max="10948" width="1" style="169" customWidth="1"/>
    <col min="10949" max="10949" width="20.42578125" style="169" customWidth="1"/>
    <col min="10950" max="10951" width="0.5703125" style="169" customWidth="1"/>
    <col min="10952" max="10952" width="5" style="169" customWidth="1"/>
    <col min="10953" max="10953" width="0.42578125" style="169" customWidth="1"/>
    <col min="10954" max="10954" width="5" style="169" customWidth="1"/>
    <col min="10955" max="10955" width="4.28515625" style="169" customWidth="1"/>
    <col min="10956" max="10956" width="5" style="169" customWidth="1"/>
    <col min="10957" max="10957" width="4.42578125" style="169" customWidth="1"/>
    <col min="10958" max="10959" width="5" style="169" customWidth="1"/>
    <col min="10960" max="10960" width="5.28515625" style="169" customWidth="1"/>
    <col min="10961" max="10961" width="4.85546875" style="169" customWidth="1"/>
    <col min="10962" max="10962" width="5" style="169" customWidth="1"/>
    <col min="10963" max="10963" width="5.28515625" style="169" customWidth="1"/>
    <col min="10964" max="10964" width="4.140625" style="169" customWidth="1"/>
    <col min="10965" max="10965" width="5" style="169" customWidth="1"/>
    <col min="10966" max="10967" width="5.42578125" style="169" customWidth="1"/>
    <col min="10968" max="10968" width="2.5703125" style="169" customWidth="1"/>
    <col min="10969" max="10969" width="1" style="169" customWidth="1"/>
    <col min="10970" max="10971" width="7.5703125" style="169" customWidth="1"/>
    <col min="10972" max="10972" width="1.85546875" style="169" customWidth="1"/>
    <col min="10973" max="10986" width="7.5703125" style="169" customWidth="1"/>
    <col min="10987" max="11201" width="9.140625" style="169"/>
    <col min="11202" max="11202" width="1" style="169" customWidth="1"/>
    <col min="11203" max="11203" width="2.5703125" style="169" customWidth="1"/>
    <col min="11204" max="11204" width="1" style="169" customWidth="1"/>
    <col min="11205" max="11205" width="20.42578125" style="169" customWidth="1"/>
    <col min="11206" max="11207" width="0.5703125" style="169" customWidth="1"/>
    <col min="11208" max="11208" width="5" style="169" customWidth="1"/>
    <col min="11209" max="11209" width="0.42578125" style="169" customWidth="1"/>
    <col min="11210" max="11210" width="5" style="169" customWidth="1"/>
    <col min="11211" max="11211" width="4.28515625" style="169" customWidth="1"/>
    <col min="11212" max="11212" width="5" style="169" customWidth="1"/>
    <col min="11213" max="11213" width="4.42578125" style="169" customWidth="1"/>
    <col min="11214" max="11215" width="5" style="169" customWidth="1"/>
    <col min="11216" max="11216" width="5.28515625" style="169" customWidth="1"/>
    <col min="11217" max="11217" width="4.85546875" style="169" customWidth="1"/>
    <col min="11218" max="11218" width="5" style="169" customWidth="1"/>
    <col min="11219" max="11219" width="5.28515625" style="169" customWidth="1"/>
    <col min="11220" max="11220" width="4.140625" style="169" customWidth="1"/>
    <col min="11221" max="11221" width="5" style="169" customWidth="1"/>
    <col min="11222" max="11223" width="5.42578125" style="169" customWidth="1"/>
    <col min="11224" max="11224" width="2.5703125" style="169" customWidth="1"/>
    <col min="11225" max="11225" width="1" style="169" customWidth="1"/>
    <col min="11226" max="11227" width="7.5703125" style="169" customWidth="1"/>
    <col min="11228" max="11228" width="1.85546875" style="169" customWidth="1"/>
    <col min="11229" max="11242" width="7.5703125" style="169" customWidth="1"/>
    <col min="11243" max="11457" width="9.140625" style="169"/>
    <col min="11458" max="11458" width="1" style="169" customWidth="1"/>
    <col min="11459" max="11459" width="2.5703125" style="169" customWidth="1"/>
    <col min="11460" max="11460" width="1" style="169" customWidth="1"/>
    <col min="11461" max="11461" width="20.42578125" style="169" customWidth="1"/>
    <col min="11462" max="11463" width="0.5703125" style="169" customWidth="1"/>
    <col min="11464" max="11464" width="5" style="169" customWidth="1"/>
    <col min="11465" max="11465" width="0.42578125" style="169" customWidth="1"/>
    <col min="11466" max="11466" width="5" style="169" customWidth="1"/>
    <col min="11467" max="11467" width="4.28515625" style="169" customWidth="1"/>
    <col min="11468" max="11468" width="5" style="169" customWidth="1"/>
    <col min="11469" max="11469" width="4.42578125" style="169" customWidth="1"/>
    <col min="11470" max="11471" width="5" style="169" customWidth="1"/>
    <col min="11472" max="11472" width="5.28515625" style="169" customWidth="1"/>
    <col min="11473" max="11473" width="4.85546875" style="169" customWidth="1"/>
    <col min="11474" max="11474" width="5" style="169" customWidth="1"/>
    <col min="11475" max="11475" width="5.28515625" style="169" customWidth="1"/>
    <col min="11476" max="11476" width="4.140625" style="169" customWidth="1"/>
    <col min="11477" max="11477" width="5" style="169" customWidth="1"/>
    <col min="11478" max="11479" width="5.42578125" style="169" customWidth="1"/>
    <col min="11480" max="11480" width="2.5703125" style="169" customWidth="1"/>
    <col min="11481" max="11481" width="1" style="169" customWidth="1"/>
    <col min="11482" max="11483" width="7.5703125" style="169" customWidth="1"/>
    <col min="11484" max="11484" width="1.85546875" style="169" customWidth="1"/>
    <col min="11485" max="11498" width="7.5703125" style="169" customWidth="1"/>
    <col min="11499" max="11713" width="9.140625" style="169"/>
    <col min="11714" max="11714" width="1" style="169" customWidth="1"/>
    <col min="11715" max="11715" width="2.5703125" style="169" customWidth="1"/>
    <col min="11716" max="11716" width="1" style="169" customWidth="1"/>
    <col min="11717" max="11717" width="20.42578125" style="169" customWidth="1"/>
    <col min="11718" max="11719" width="0.5703125" style="169" customWidth="1"/>
    <col min="11720" max="11720" width="5" style="169" customWidth="1"/>
    <col min="11721" max="11721" width="0.42578125" style="169" customWidth="1"/>
    <col min="11722" max="11722" width="5" style="169" customWidth="1"/>
    <col min="11723" max="11723" width="4.28515625" style="169" customWidth="1"/>
    <col min="11724" max="11724" width="5" style="169" customWidth="1"/>
    <col min="11725" max="11725" width="4.42578125" style="169" customWidth="1"/>
    <col min="11726" max="11727" width="5" style="169" customWidth="1"/>
    <col min="11728" max="11728" width="5.28515625" style="169" customWidth="1"/>
    <col min="11729" max="11729" width="4.85546875" style="169" customWidth="1"/>
    <col min="11730" max="11730" width="5" style="169" customWidth="1"/>
    <col min="11731" max="11731" width="5.28515625" style="169" customWidth="1"/>
    <col min="11732" max="11732" width="4.140625" style="169" customWidth="1"/>
    <col min="11733" max="11733" width="5" style="169" customWidth="1"/>
    <col min="11734" max="11735" width="5.42578125" style="169" customWidth="1"/>
    <col min="11736" max="11736" width="2.5703125" style="169" customWidth="1"/>
    <col min="11737" max="11737" width="1" style="169" customWidth="1"/>
    <col min="11738" max="11739" width="7.5703125" style="169" customWidth="1"/>
    <col min="11740" max="11740" width="1.85546875" style="169" customWidth="1"/>
    <col min="11741" max="11754" width="7.5703125" style="169" customWidth="1"/>
    <col min="11755" max="11969" width="9.140625" style="169"/>
    <col min="11970" max="11970" width="1" style="169" customWidth="1"/>
    <col min="11971" max="11971" width="2.5703125" style="169" customWidth="1"/>
    <col min="11972" max="11972" width="1" style="169" customWidth="1"/>
    <col min="11973" max="11973" width="20.42578125" style="169" customWidth="1"/>
    <col min="11974" max="11975" width="0.5703125" style="169" customWidth="1"/>
    <col min="11976" max="11976" width="5" style="169" customWidth="1"/>
    <col min="11977" max="11977" width="0.42578125" style="169" customWidth="1"/>
    <col min="11978" max="11978" width="5" style="169" customWidth="1"/>
    <col min="11979" max="11979" width="4.28515625" style="169" customWidth="1"/>
    <col min="11980" max="11980" width="5" style="169" customWidth="1"/>
    <col min="11981" max="11981" width="4.42578125" style="169" customWidth="1"/>
    <col min="11982" max="11983" width="5" style="169" customWidth="1"/>
    <col min="11984" max="11984" width="5.28515625" style="169" customWidth="1"/>
    <col min="11985" max="11985" width="4.85546875" style="169" customWidth="1"/>
    <col min="11986" max="11986" width="5" style="169" customWidth="1"/>
    <col min="11987" max="11987" width="5.28515625" style="169" customWidth="1"/>
    <col min="11988" max="11988" width="4.140625" style="169" customWidth="1"/>
    <col min="11989" max="11989" width="5" style="169" customWidth="1"/>
    <col min="11990" max="11991" width="5.42578125" style="169" customWidth="1"/>
    <col min="11992" max="11992" width="2.5703125" style="169" customWidth="1"/>
    <col min="11993" max="11993" width="1" style="169" customWidth="1"/>
    <col min="11994" max="11995" width="7.5703125" style="169" customWidth="1"/>
    <col min="11996" max="11996" width="1.85546875" style="169" customWidth="1"/>
    <col min="11997" max="12010" width="7.5703125" style="169" customWidth="1"/>
    <col min="12011" max="12225" width="9.140625" style="169"/>
    <col min="12226" max="12226" width="1" style="169" customWidth="1"/>
    <col min="12227" max="12227" width="2.5703125" style="169" customWidth="1"/>
    <col min="12228" max="12228" width="1" style="169" customWidth="1"/>
    <col min="12229" max="12229" width="20.42578125" style="169" customWidth="1"/>
    <col min="12230" max="12231" width="0.5703125" style="169" customWidth="1"/>
    <col min="12232" max="12232" width="5" style="169" customWidth="1"/>
    <col min="12233" max="12233" width="0.42578125" style="169" customWidth="1"/>
    <col min="12234" max="12234" width="5" style="169" customWidth="1"/>
    <col min="12235" max="12235" width="4.28515625" style="169" customWidth="1"/>
    <col min="12236" max="12236" width="5" style="169" customWidth="1"/>
    <col min="12237" max="12237" width="4.42578125" style="169" customWidth="1"/>
    <col min="12238" max="12239" width="5" style="169" customWidth="1"/>
    <col min="12240" max="12240" width="5.28515625" style="169" customWidth="1"/>
    <col min="12241" max="12241" width="4.85546875" style="169" customWidth="1"/>
    <col min="12242" max="12242" width="5" style="169" customWidth="1"/>
    <col min="12243" max="12243" width="5.28515625" style="169" customWidth="1"/>
    <col min="12244" max="12244" width="4.140625" style="169" customWidth="1"/>
    <col min="12245" max="12245" width="5" style="169" customWidth="1"/>
    <col min="12246" max="12247" width="5.42578125" style="169" customWidth="1"/>
    <col min="12248" max="12248" width="2.5703125" style="169" customWidth="1"/>
    <col min="12249" max="12249" width="1" style="169" customWidth="1"/>
    <col min="12250" max="12251" width="7.5703125" style="169" customWidth="1"/>
    <col min="12252" max="12252" width="1.85546875" style="169" customWidth="1"/>
    <col min="12253" max="12266" width="7.5703125" style="169" customWidth="1"/>
    <col min="12267" max="12481" width="9.140625" style="169"/>
    <col min="12482" max="12482" width="1" style="169" customWidth="1"/>
    <col min="12483" max="12483" width="2.5703125" style="169" customWidth="1"/>
    <col min="12484" max="12484" width="1" style="169" customWidth="1"/>
    <col min="12485" max="12485" width="20.42578125" style="169" customWidth="1"/>
    <col min="12486" max="12487" width="0.5703125" style="169" customWidth="1"/>
    <col min="12488" max="12488" width="5" style="169" customWidth="1"/>
    <col min="12489" max="12489" width="0.42578125" style="169" customWidth="1"/>
    <col min="12490" max="12490" width="5" style="169" customWidth="1"/>
    <col min="12491" max="12491" width="4.28515625" style="169" customWidth="1"/>
    <col min="12492" max="12492" width="5" style="169" customWidth="1"/>
    <col min="12493" max="12493" width="4.42578125" style="169" customWidth="1"/>
    <col min="12494" max="12495" width="5" style="169" customWidth="1"/>
    <col min="12496" max="12496" width="5.28515625" style="169" customWidth="1"/>
    <col min="12497" max="12497" width="4.85546875" style="169" customWidth="1"/>
    <col min="12498" max="12498" width="5" style="169" customWidth="1"/>
    <col min="12499" max="12499" width="5.28515625" style="169" customWidth="1"/>
    <col min="12500" max="12500" width="4.140625" style="169" customWidth="1"/>
    <col min="12501" max="12501" width="5" style="169" customWidth="1"/>
    <col min="12502" max="12503" width="5.42578125" style="169" customWidth="1"/>
    <col min="12504" max="12504" width="2.5703125" style="169" customWidth="1"/>
    <col min="12505" max="12505" width="1" style="169" customWidth="1"/>
    <col min="12506" max="12507" width="7.5703125" style="169" customWidth="1"/>
    <col min="12508" max="12508" width="1.85546875" style="169" customWidth="1"/>
    <col min="12509" max="12522" width="7.5703125" style="169" customWidth="1"/>
    <col min="12523" max="12737" width="9.140625" style="169"/>
    <col min="12738" max="12738" width="1" style="169" customWidth="1"/>
    <col min="12739" max="12739" width="2.5703125" style="169" customWidth="1"/>
    <col min="12740" max="12740" width="1" style="169" customWidth="1"/>
    <col min="12741" max="12741" width="20.42578125" style="169" customWidth="1"/>
    <col min="12742" max="12743" width="0.5703125" style="169" customWidth="1"/>
    <col min="12744" max="12744" width="5" style="169" customWidth="1"/>
    <col min="12745" max="12745" width="0.42578125" style="169" customWidth="1"/>
    <col min="12746" max="12746" width="5" style="169" customWidth="1"/>
    <col min="12747" max="12747" width="4.28515625" style="169" customWidth="1"/>
    <col min="12748" max="12748" width="5" style="169" customWidth="1"/>
    <col min="12749" max="12749" width="4.42578125" style="169" customWidth="1"/>
    <col min="12750" max="12751" width="5" style="169" customWidth="1"/>
    <col min="12752" max="12752" width="5.28515625" style="169" customWidth="1"/>
    <col min="12753" max="12753" width="4.85546875" style="169" customWidth="1"/>
    <col min="12754" max="12754" width="5" style="169" customWidth="1"/>
    <col min="12755" max="12755" width="5.28515625" style="169" customWidth="1"/>
    <col min="12756" max="12756" width="4.140625" style="169" customWidth="1"/>
    <col min="12757" max="12757" width="5" style="169" customWidth="1"/>
    <col min="12758" max="12759" width="5.42578125" style="169" customWidth="1"/>
    <col min="12760" max="12760" width="2.5703125" style="169" customWidth="1"/>
    <col min="12761" max="12761" width="1" style="169" customWidth="1"/>
    <col min="12762" max="12763" width="7.5703125" style="169" customWidth="1"/>
    <col min="12764" max="12764" width="1.85546875" style="169" customWidth="1"/>
    <col min="12765" max="12778" width="7.5703125" style="169" customWidth="1"/>
    <col min="12779" max="12993" width="9.140625" style="169"/>
    <col min="12994" max="12994" width="1" style="169" customWidth="1"/>
    <col min="12995" max="12995" width="2.5703125" style="169" customWidth="1"/>
    <col min="12996" max="12996" width="1" style="169" customWidth="1"/>
    <col min="12997" max="12997" width="20.42578125" style="169" customWidth="1"/>
    <col min="12998" max="12999" width="0.5703125" style="169" customWidth="1"/>
    <col min="13000" max="13000" width="5" style="169" customWidth="1"/>
    <col min="13001" max="13001" width="0.42578125" style="169" customWidth="1"/>
    <col min="13002" max="13002" width="5" style="169" customWidth="1"/>
    <col min="13003" max="13003" width="4.28515625" style="169" customWidth="1"/>
    <col min="13004" max="13004" width="5" style="169" customWidth="1"/>
    <col min="13005" max="13005" width="4.42578125" style="169" customWidth="1"/>
    <col min="13006" max="13007" width="5" style="169" customWidth="1"/>
    <col min="13008" max="13008" width="5.28515625" style="169" customWidth="1"/>
    <col min="13009" max="13009" width="4.85546875" style="169" customWidth="1"/>
    <col min="13010" max="13010" width="5" style="169" customWidth="1"/>
    <col min="13011" max="13011" width="5.28515625" style="169" customWidth="1"/>
    <col min="13012" max="13012" width="4.140625" style="169" customWidth="1"/>
    <col min="13013" max="13013" width="5" style="169" customWidth="1"/>
    <col min="13014" max="13015" width="5.42578125" style="169" customWidth="1"/>
    <col min="13016" max="13016" width="2.5703125" style="169" customWidth="1"/>
    <col min="13017" max="13017" width="1" style="169" customWidth="1"/>
    <col min="13018" max="13019" width="7.5703125" style="169" customWidth="1"/>
    <col min="13020" max="13020" width="1.85546875" style="169" customWidth="1"/>
    <col min="13021" max="13034" width="7.5703125" style="169" customWidth="1"/>
    <col min="13035" max="13249" width="9.140625" style="169"/>
    <col min="13250" max="13250" width="1" style="169" customWidth="1"/>
    <col min="13251" max="13251" width="2.5703125" style="169" customWidth="1"/>
    <col min="13252" max="13252" width="1" style="169" customWidth="1"/>
    <col min="13253" max="13253" width="20.42578125" style="169" customWidth="1"/>
    <col min="13254" max="13255" width="0.5703125" style="169" customWidth="1"/>
    <col min="13256" max="13256" width="5" style="169" customWidth="1"/>
    <col min="13257" max="13257" width="0.42578125" style="169" customWidth="1"/>
    <col min="13258" max="13258" width="5" style="169" customWidth="1"/>
    <col min="13259" max="13259" width="4.28515625" style="169" customWidth="1"/>
    <col min="13260" max="13260" width="5" style="169" customWidth="1"/>
    <col min="13261" max="13261" width="4.42578125" style="169" customWidth="1"/>
    <col min="13262" max="13263" width="5" style="169" customWidth="1"/>
    <col min="13264" max="13264" width="5.28515625" style="169" customWidth="1"/>
    <col min="13265" max="13265" width="4.85546875" style="169" customWidth="1"/>
    <col min="13266" max="13266" width="5" style="169" customWidth="1"/>
    <col min="13267" max="13267" width="5.28515625" style="169" customWidth="1"/>
    <col min="13268" max="13268" width="4.140625" style="169" customWidth="1"/>
    <col min="13269" max="13269" width="5" style="169" customWidth="1"/>
    <col min="13270" max="13271" width="5.42578125" style="169" customWidth="1"/>
    <col min="13272" max="13272" width="2.5703125" style="169" customWidth="1"/>
    <col min="13273" max="13273" width="1" style="169" customWidth="1"/>
    <col min="13274" max="13275" width="7.5703125" style="169" customWidth="1"/>
    <col min="13276" max="13276" width="1.85546875" style="169" customWidth="1"/>
    <col min="13277" max="13290" width="7.5703125" style="169" customWidth="1"/>
    <col min="13291" max="13505" width="9.140625" style="169"/>
    <col min="13506" max="13506" width="1" style="169" customWidth="1"/>
    <col min="13507" max="13507" width="2.5703125" style="169" customWidth="1"/>
    <col min="13508" max="13508" width="1" style="169" customWidth="1"/>
    <col min="13509" max="13509" width="20.42578125" style="169" customWidth="1"/>
    <col min="13510" max="13511" width="0.5703125" style="169" customWidth="1"/>
    <col min="13512" max="13512" width="5" style="169" customWidth="1"/>
    <col min="13513" max="13513" width="0.42578125" style="169" customWidth="1"/>
    <col min="13514" max="13514" width="5" style="169" customWidth="1"/>
    <col min="13515" max="13515" width="4.28515625" style="169" customWidth="1"/>
    <col min="13516" max="13516" width="5" style="169" customWidth="1"/>
    <col min="13517" max="13517" width="4.42578125" style="169" customWidth="1"/>
    <col min="13518" max="13519" width="5" style="169" customWidth="1"/>
    <col min="13520" max="13520" width="5.28515625" style="169" customWidth="1"/>
    <col min="13521" max="13521" width="4.85546875" style="169" customWidth="1"/>
    <col min="13522" max="13522" width="5" style="169" customWidth="1"/>
    <col min="13523" max="13523" width="5.28515625" style="169" customWidth="1"/>
    <col min="13524" max="13524" width="4.140625" style="169" customWidth="1"/>
    <col min="13525" max="13525" width="5" style="169" customWidth="1"/>
    <col min="13526" max="13527" width="5.42578125" style="169" customWidth="1"/>
    <col min="13528" max="13528" width="2.5703125" style="169" customWidth="1"/>
    <col min="13529" max="13529" width="1" style="169" customWidth="1"/>
    <col min="13530" max="13531" width="7.5703125" style="169" customWidth="1"/>
    <col min="13532" max="13532" width="1.85546875" style="169" customWidth="1"/>
    <col min="13533" max="13546" width="7.5703125" style="169" customWidth="1"/>
    <col min="13547" max="13761" width="9.140625" style="169"/>
    <col min="13762" max="13762" width="1" style="169" customWidth="1"/>
    <col min="13763" max="13763" width="2.5703125" style="169" customWidth="1"/>
    <col min="13764" max="13764" width="1" style="169" customWidth="1"/>
    <col min="13765" max="13765" width="20.42578125" style="169" customWidth="1"/>
    <col min="13766" max="13767" width="0.5703125" style="169" customWidth="1"/>
    <col min="13768" max="13768" width="5" style="169" customWidth="1"/>
    <col min="13769" max="13769" width="0.42578125" style="169" customWidth="1"/>
    <col min="13770" max="13770" width="5" style="169" customWidth="1"/>
    <col min="13771" max="13771" width="4.28515625" style="169" customWidth="1"/>
    <col min="13772" max="13772" width="5" style="169" customWidth="1"/>
    <col min="13773" max="13773" width="4.42578125" style="169" customWidth="1"/>
    <col min="13774" max="13775" width="5" style="169" customWidth="1"/>
    <col min="13776" max="13776" width="5.28515625" style="169" customWidth="1"/>
    <col min="13777" max="13777" width="4.85546875" style="169" customWidth="1"/>
    <col min="13778" max="13778" width="5" style="169" customWidth="1"/>
    <col min="13779" max="13779" width="5.28515625" style="169" customWidth="1"/>
    <col min="13780" max="13780" width="4.140625" style="169" customWidth="1"/>
    <col min="13781" max="13781" width="5" style="169" customWidth="1"/>
    <col min="13782" max="13783" width="5.42578125" style="169" customWidth="1"/>
    <col min="13784" max="13784" width="2.5703125" style="169" customWidth="1"/>
    <col min="13785" max="13785" width="1" style="169" customWidth="1"/>
    <col min="13786" max="13787" width="7.5703125" style="169" customWidth="1"/>
    <col min="13788" max="13788" width="1.85546875" style="169" customWidth="1"/>
    <col min="13789" max="13802" width="7.5703125" style="169" customWidth="1"/>
    <col min="13803" max="14017" width="9.140625" style="169"/>
    <col min="14018" max="14018" width="1" style="169" customWidth="1"/>
    <col min="14019" max="14019" width="2.5703125" style="169" customWidth="1"/>
    <col min="14020" max="14020" width="1" style="169" customWidth="1"/>
    <col min="14021" max="14021" width="20.42578125" style="169" customWidth="1"/>
    <col min="14022" max="14023" width="0.5703125" style="169" customWidth="1"/>
    <col min="14024" max="14024" width="5" style="169" customWidth="1"/>
    <col min="14025" max="14025" width="0.42578125" style="169" customWidth="1"/>
    <col min="14026" max="14026" width="5" style="169" customWidth="1"/>
    <col min="14027" max="14027" width="4.28515625" style="169" customWidth="1"/>
    <col min="14028" max="14028" width="5" style="169" customWidth="1"/>
    <col min="14029" max="14029" width="4.42578125" style="169" customWidth="1"/>
    <col min="14030" max="14031" width="5" style="169" customWidth="1"/>
    <col min="14032" max="14032" width="5.28515625" style="169" customWidth="1"/>
    <col min="14033" max="14033" width="4.85546875" style="169" customWidth="1"/>
    <col min="14034" max="14034" width="5" style="169" customWidth="1"/>
    <col min="14035" max="14035" width="5.28515625" style="169" customWidth="1"/>
    <col min="14036" max="14036" width="4.140625" style="169" customWidth="1"/>
    <col min="14037" max="14037" width="5" style="169" customWidth="1"/>
    <col min="14038" max="14039" width="5.42578125" style="169" customWidth="1"/>
    <col min="14040" max="14040" width="2.5703125" style="169" customWidth="1"/>
    <col min="14041" max="14041" width="1" style="169" customWidth="1"/>
    <col min="14042" max="14043" width="7.5703125" style="169" customWidth="1"/>
    <col min="14044" max="14044" width="1.85546875" style="169" customWidth="1"/>
    <col min="14045" max="14058" width="7.5703125" style="169" customWidth="1"/>
    <col min="14059" max="14273" width="9.140625" style="169"/>
    <col min="14274" max="14274" width="1" style="169" customWidth="1"/>
    <col min="14275" max="14275" width="2.5703125" style="169" customWidth="1"/>
    <col min="14276" max="14276" width="1" style="169" customWidth="1"/>
    <col min="14277" max="14277" width="20.42578125" style="169" customWidth="1"/>
    <col min="14278" max="14279" width="0.5703125" style="169" customWidth="1"/>
    <col min="14280" max="14280" width="5" style="169" customWidth="1"/>
    <col min="14281" max="14281" width="0.42578125" style="169" customWidth="1"/>
    <col min="14282" max="14282" width="5" style="169" customWidth="1"/>
    <col min="14283" max="14283" width="4.28515625" style="169" customWidth="1"/>
    <col min="14284" max="14284" width="5" style="169" customWidth="1"/>
    <col min="14285" max="14285" width="4.42578125" style="169" customWidth="1"/>
    <col min="14286" max="14287" width="5" style="169" customWidth="1"/>
    <col min="14288" max="14288" width="5.28515625" style="169" customWidth="1"/>
    <col min="14289" max="14289" width="4.85546875" style="169" customWidth="1"/>
    <col min="14290" max="14290" width="5" style="169" customWidth="1"/>
    <col min="14291" max="14291" width="5.28515625" style="169" customWidth="1"/>
    <col min="14292" max="14292" width="4.140625" style="169" customWidth="1"/>
    <col min="14293" max="14293" width="5" style="169" customWidth="1"/>
    <col min="14294" max="14295" width="5.42578125" style="169" customWidth="1"/>
    <col min="14296" max="14296" width="2.5703125" style="169" customWidth="1"/>
    <col min="14297" max="14297" width="1" style="169" customWidth="1"/>
    <col min="14298" max="14299" width="7.5703125" style="169" customWidth="1"/>
    <col min="14300" max="14300" width="1.85546875" style="169" customWidth="1"/>
    <col min="14301" max="14314" width="7.5703125" style="169" customWidth="1"/>
    <col min="14315" max="14529" width="9.140625" style="169"/>
    <col min="14530" max="14530" width="1" style="169" customWidth="1"/>
    <col min="14531" max="14531" width="2.5703125" style="169" customWidth="1"/>
    <col min="14532" max="14532" width="1" style="169" customWidth="1"/>
    <col min="14533" max="14533" width="20.42578125" style="169" customWidth="1"/>
    <col min="14534" max="14535" width="0.5703125" style="169" customWidth="1"/>
    <col min="14536" max="14536" width="5" style="169" customWidth="1"/>
    <col min="14537" max="14537" width="0.42578125" style="169" customWidth="1"/>
    <col min="14538" max="14538" width="5" style="169" customWidth="1"/>
    <col min="14539" max="14539" width="4.28515625" style="169" customWidth="1"/>
    <col min="14540" max="14540" width="5" style="169" customWidth="1"/>
    <col min="14541" max="14541" width="4.42578125" style="169" customWidth="1"/>
    <col min="14542" max="14543" width="5" style="169" customWidth="1"/>
    <col min="14544" max="14544" width="5.28515625" style="169" customWidth="1"/>
    <col min="14545" max="14545" width="4.85546875" style="169" customWidth="1"/>
    <col min="14546" max="14546" width="5" style="169" customWidth="1"/>
    <col min="14547" max="14547" width="5.28515625" style="169" customWidth="1"/>
    <col min="14548" max="14548" width="4.140625" style="169" customWidth="1"/>
    <col min="14549" max="14549" width="5" style="169" customWidth="1"/>
    <col min="14550" max="14551" width="5.42578125" style="169" customWidth="1"/>
    <col min="14552" max="14552" width="2.5703125" style="169" customWidth="1"/>
    <col min="14553" max="14553" width="1" style="169" customWidth="1"/>
    <col min="14554" max="14555" width="7.5703125" style="169" customWidth="1"/>
    <col min="14556" max="14556" width="1.85546875" style="169" customWidth="1"/>
    <col min="14557" max="14570" width="7.5703125" style="169" customWidth="1"/>
    <col min="14571" max="14785" width="9.140625" style="169"/>
    <col min="14786" max="14786" width="1" style="169" customWidth="1"/>
    <col min="14787" max="14787" width="2.5703125" style="169" customWidth="1"/>
    <col min="14788" max="14788" width="1" style="169" customWidth="1"/>
    <col min="14789" max="14789" width="20.42578125" style="169" customWidth="1"/>
    <col min="14790" max="14791" width="0.5703125" style="169" customWidth="1"/>
    <col min="14792" max="14792" width="5" style="169" customWidth="1"/>
    <col min="14793" max="14793" width="0.42578125" style="169" customWidth="1"/>
    <col min="14794" max="14794" width="5" style="169" customWidth="1"/>
    <col min="14795" max="14795" width="4.28515625" style="169" customWidth="1"/>
    <col min="14796" max="14796" width="5" style="169" customWidth="1"/>
    <col min="14797" max="14797" width="4.42578125" style="169" customWidth="1"/>
    <col min="14798" max="14799" width="5" style="169" customWidth="1"/>
    <col min="14800" max="14800" width="5.28515625" style="169" customWidth="1"/>
    <col min="14801" max="14801" width="4.85546875" style="169" customWidth="1"/>
    <col min="14802" max="14802" width="5" style="169" customWidth="1"/>
    <col min="14803" max="14803" width="5.28515625" style="169" customWidth="1"/>
    <col min="14804" max="14804" width="4.140625" style="169" customWidth="1"/>
    <col min="14805" max="14805" width="5" style="169" customWidth="1"/>
    <col min="14806" max="14807" width="5.42578125" style="169" customWidth="1"/>
    <col min="14808" max="14808" width="2.5703125" style="169" customWidth="1"/>
    <col min="14809" max="14809" width="1" style="169" customWidth="1"/>
    <col min="14810" max="14811" width="7.5703125" style="169" customWidth="1"/>
    <col min="14812" max="14812" width="1.85546875" style="169" customWidth="1"/>
    <col min="14813" max="14826" width="7.5703125" style="169" customWidth="1"/>
    <col min="14827" max="15041" width="9.140625" style="169"/>
    <col min="15042" max="15042" width="1" style="169" customWidth="1"/>
    <col min="15043" max="15043" width="2.5703125" style="169" customWidth="1"/>
    <col min="15044" max="15044" width="1" style="169" customWidth="1"/>
    <col min="15045" max="15045" width="20.42578125" style="169" customWidth="1"/>
    <col min="15046" max="15047" width="0.5703125" style="169" customWidth="1"/>
    <col min="15048" max="15048" width="5" style="169" customWidth="1"/>
    <col min="15049" max="15049" width="0.42578125" style="169" customWidth="1"/>
    <col min="15050" max="15050" width="5" style="169" customWidth="1"/>
    <col min="15051" max="15051" width="4.28515625" style="169" customWidth="1"/>
    <col min="15052" max="15052" width="5" style="169" customWidth="1"/>
    <col min="15053" max="15053" width="4.42578125" style="169" customWidth="1"/>
    <col min="15054" max="15055" width="5" style="169" customWidth="1"/>
    <col min="15056" max="15056" width="5.28515625" style="169" customWidth="1"/>
    <col min="15057" max="15057" width="4.85546875" style="169" customWidth="1"/>
    <col min="15058" max="15058" width="5" style="169" customWidth="1"/>
    <col min="15059" max="15059" width="5.28515625" style="169" customWidth="1"/>
    <col min="15060" max="15060" width="4.140625" style="169" customWidth="1"/>
    <col min="15061" max="15061" width="5" style="169" customWidth="1"/>
    <col min="15062" max="15063" width="5.42578125" style="169" customWidth="1"/>
    <col min="15064" max="15064" width="2.5703125" style="169" customWidth="1"/>
    <col min="15065" max="15065" width="1" style="169" customWidth="1"/>
    <col min="15066" max="15067" width="7.5703125" style="169" customWidth="1"/>
    <col min="15068" max="15068" width="1.85546875" style="169" customWidth="1"/>
    <col min="15069" max="15082" width="7.5703125" style="169" customWidth="1"/>
    <col min="15083" max="15297" width="9.140625" style="169"/>
    <col min="15298" max="15298" width="1" style="169" customWidth="1"/>
    <col min="15299" max="15299" width="2.5703125" style="169" customWidth="1"/>
    <col min="15300" max="15300" width="1" style="169" customWidth="1"/>
    <col min="15301" max="15301" width="20.42578125" style="169" customWidth="1"/>
    <col min="15302" max="15303" width="0.5703125" style="169" customWidth="1"/>
    <col min="15304" max="15304" width="5" style="169" customWidth="1"/>
    <col min="15305" max="15305" width="0.42578125" style="169" customWidth="1"/>
    <col min="15306" max="15306" width="5" style="169" customWidth="1"/>
    <col min="15307" max="15307" width="4.28515625" style="169" customWidth="1"/>
    <col min="15308" max="15308" width="5" style="169" customWidth="1"/>
    <col min="15309" max="15309" width="4.42578125" style="169" customWidth="1"/>
    <col min="15310" max="15311" width="5" style="169" customWidth="1"/>
    <col min="15312" max="15312" width="5.28515625" style="169" customWidth="1"/>
    <col min="15313" max="15313" width="4.85546875" style="169" customWidth="1"/>
    <col min="15314" max="15314" width="5" style="169" customWidth="1"/>
    <col min="15315" max="15315" width="5.28515625" style="169" customWidth="1"/>
    <col min="15316" max="15316" width="4.140625" style="169" customWidth="1"/>
    <col min="15317" max="15317" width="5" style="169" customWidth="1"/>
    <col min="15318" max="15319" width="5.42578125" style="169" customWidth="1"/>
    <col min="15320" max="15320" width="2.5703125" style="169" customWidth="1"/>
    <col min="15321" max="15321" width="1" style="169" customWidth="1"/>
    <col min="15322" max="15323" width="7.5703125" style="169" customWidth="1"/>
    <col min="15324" max="15324" width="1.85546875" style="169" customWidth="1"/>
    <col min="15325" max="15338" width="7.5703125" style="169" customWidth="1"/>
    <col min="15339" max="15553" width="9.140625" style="169"/>
    <col min="15554" max="15554" width="1" style="169" customWidth="1"/>
    <col min="15555" max="15555" width="2.5703125" style="169" customWidth="1"/>
    <col min="15556" max="15556" width="1" style="169" customWidth="1"/>
    <col min="15557" max="15557" width="20.42578125" style="169" customWidth="1"/>
    <col min="15558" max="15559" width="0.5703125" style="169" customWidth="1"/>
    <col min="15560" max="15560" width="5" style="169" customWidth="1"/>
    <col min="15561" max="15561" width="0.42578125" style="169" customWidth="1"/>
    <col min="15562" max="15562" width="5" style="169" customWidth="1"/>
    <col min="15563" max="15563" width="4.28515625" style="169" customWidth="1"/>
    <col min="15564" max="15564" width="5" style="169" customWidth="1"/>
    <col min="15565" max="15565" width="4.42578125" style="169" customWidth="1"/>
    <col min="15566" max="15567" width="5" style="169" customWidth="1"/>
    <col min="15568" max="15568" width="5.28515625" style="169" customWidth="1"/>
    <col min="15569" max="15569" width="4.85546875" style="169" customWidth="1"/>
    <col min="15570" max="15570" width="5" style="169" customWidth="1"/>
    <col min="15571" max="15571" width="5.28515625" style="169" customWidth="1"/>
    <col min="15572" max="15572" width="4.140625" style="169" customWidth="1"/>
    <col min="15573" max="15573" width="5" style="169" customWidth="1"/>
    <col min="15574" max="15575" width="5.42578125" style="169" customWidth="1"/>
    <col min="15576" max="15576" width="2.5703125" style="169" customWidth="1"/>
    <col min="15577" max="15577" width="1" style="169" customWidth="1"/>
    <col min="15578" max="15579" width="7.5703125" style="169" customWidth="1"/>
    <col min="15580" max="15580" width="1.85546875" style="169" customWidth="1"/>
    <col min="15581" max="15594" width="7.5703125" style="169" customWidth="1"/>
    <col min="15595" max="15809" width="9.140625" style="169"/>
    <col min="15810" max="15810" width="1" style="169" customWidth="1"/>
    <col min="15811" max="15811" width="2.5703125" style="169" customWidth="1"/>
    <col min="15812" max="15812" width="1" style="169" customWidth="1"/>
    <col min="15813" max="15813" width="20.42578125" style="169" customWidth="1"/>
    <col min="15814" max="15815" width="0.5703125" style="169" customWidth="1"/>
    <col min="15816" max="15816" width="5" style="169" customWidth="1"/>
    <col min="15817" max="15817" width="0.42578125" style="169" customWidth="1"/>
    <col min="15818" max="15818" width="5" style="169" customWidth="1"/>
    <col min="15819" max="15819" width="4.28515625" style="169" customWidth="1"/>
    <col min="15820" max="15820" width="5" style="169" customWidth="1"/>
    <col min="15821" max="15821" width="4.42578125" style="169" customWidth="1"/>
    <col min="15822" max="15823" width="5" style="169" customWidth="1"/>
    <col min="15824" max="15824" width="5.28515625" style="169" customWidth="1"/>
    <col min="15825" max="15825" width="4.85546875" style="169" customWidth="1"/>
    <col min="15826" max="15826" width="5" style="169" customWidth="1"/>
    <col min="15827" max="15827" width="5.28515625" style="169" customWidth="1"/>
    <col min="15828" max="15828" width="4.140625" style="169" customWidth="1"/>
    <col min="15829" max="15829" width="5" style="169" customWidth="1"/>
    <col min="15830" max="15831" width="5.42578125" style="169" customWidth="1"/>
    <col min="15832" max="15832" width="2.5703125" style="169" customWidth="1"/>
    <col min="15833" max="15833" width="1" style="169" customWidth="1"/>
    <col min="15834" max="15835" width="7.5703125" style="169" customWidth="1"/>
    <col min="15836" max="15836" width="1.85546875" style="169" customWidth="1"/>
    <col min="15837" max="15850" width="7.5703125" style="169" customWidth="1"/>
    <col min="15851" max="16065" width="9.140625" style="169"/>
    <col min="16066" max="16066" width="1" style="169" customWidth="1"/>
    <col min="16067" max="16067" width="2.5703125" style="169" customWidth="1"/>
    <col min="16068" max="16068" width="1" style="169" customWidth="1"/>
    <col min="16069" max="16069" width="20.42578125" style="169" customWidth="1"/>
    <col min="16070" max="16071" width="0.5703125" style="169" customWidth="1"/>
    <col min="16072" max="16072" width="5" style="169" customWidth="1"/>
    <col min="16073" max="16073" width="0.42578125" style="169" customWidth="1"/>
    <col min="16074" max="16074" width="5" style="169" customWidth="1"/>
    <col min="16075" max="16075" width="4.28515625" style="169" customWidth="1"/>
    <col min="16076" max="16076" width="5" style="169" customWidth="1"/>
    <col min="16077" max="16077" width="4.42578125" style="169" customWidth="1"/>
    <col min="16078" max="16079" width="5" style="169" customWidth="1"/>
    <col min="16080" max="16080" width="5.28515625" style="169" customWidth="1"/>
    <col min="16081" max="16081" width="4.85546875" style="169" customWidth="1"/>
    <col min="16082" max="16082" width="5" style="169" customWidth="1"/>
    <col min="16083" max="16083" width="5.28515625" style="169" customWidth="1"/>
    <col min="16084" max="16084" width="4.140625" style="169" customWidth="1"/>
    <col min="16085" max="16085" width="5" style="169" customWidth="1"/>
    <col min="16086" max="16087" width="5.42578125" style="169" customWidth="1"/>
    <col min="16088" max="16088" width="2.5703125" style="169" customWidth="1"/>
    <col min="16089" max="16089" width="1" style="169" customWidth="1"/>
    <col min="16090" max="16091" width="7.5703125" style="169" customWidth="1"/>
    <col min="16092" max="16092" width="1.85546875" style="169" customWidth="1"/>
    <col min="16093" max="16106" width="7.5703125" style="169" customWidth="1"/>
    <col min="16107" max="16384" width="9.140625" style="169"/>
  </cols>
  <sheetData>
    <row r="1" spans="1:24" ht="13.5" customHeight="1">
      <c r="A1" s="168"/>
      <c r="B1" s="1623" t="s">
        <v>397</v>
      </c>
      <c r="C1" s="1623"/>
      <c r="D1" s="1623"/>
      <c r="E1" s="553"/>
      <c r="F1" s="553"/>
      <c r="G1" s="553"/>
      <c r="H1" s="553"/>
      <c r="I1" s="553"/>
      <c r="J1" s="553"/>
      <c r="K1" s="553"/>
      <c r="L1" s="553"/>
      <c r="M1" s="553"/>
      <c r="N1" s="553"/>
      <c r="O1" s="553"/>
      <c r="P1" s="553"/>
      <c r="Q1" s="553"/>
      <c r="R1" s="553"/>
      <c r="S1" s="553"/>
      <c r="T1" s="553"/>
      <c r="U1" s="553"/>
    </row>
    <row r="2" spans="1:24">
      <c r="A2" s="168"/>
      <c r="B2" s="1624"/>
      <c r="C2" s="1624"/>
      <c r="D2" s="1624"/>
      <c r="E2" s="1190"/>
      <c r="F2" s="1190"/>
      <c r="G2" s="1190"/>
      <c r="H2" s="1190"/>
      <c r="I2" s="1190"/>
      <c r="J2" s="1190"/>
      <c r="K2" s="1190"/>
      <c r="L2" s="1190"/>
      <c r="M2" s="1190"/>
      <c r="N2" s="1190"/>
      <c r="O2" s="1190"/>
      <c r="P2" s="1190"/>
      <c r="Q2" s="1190"/>
      <c r="R2" s="1191"/>
      <c r="S2" s="1191"/>
      <c r="T2" s="1191"/>
      <c r="U2" s="554"/>
      <c r="V2" s="1105"/>
      <c r="X2" s="345"/>
    </row>
    <row r="3" spans="1:24" ht="13.5" thickBot="1">
      <c r="A3" s="168"/>
      <c r="B3" s="492"/>
      <c r="C3" s="170"/>
      <c r="D3" s="170"/>
      <c r="E3" s="170"/>
      <c r="F3" s="170"/>
      <c r="G3" s="170"/>
      <c r="H3" s="170"/>
      <c r="I3" s="170"/>
      <c r="J3" s="170"/>
      <c r="K3" s="170"/>
      <c r="L3" s="170"/>
      <c r="M3" s="170"/>
      <c r="N3" s="170"/>
      <c r="O3" s="170"/>
      <c r="P3" s="170"/>
      <c r="Q3" s="170"/>
      <c r="R3" s="170"/>
      <c r="S3" s="170"/>
      <c r="T3" s="1189" t="s">
        <v>75</v>
      </c>
      <c r="U3" s="555"/>
      <c r="V3" s="1105"/>
      <c r="X3" s="345"/>
    </row>
    <row r="4" spans="1:24" s="174" customFormat="1" ht="13.5" thickBot="1">
      <c r="A4" s="172"/>
      <c r="B4" s="173"/>
      <c r="C4" s="1625" t="s">
        <v>508</v>
      </c>
      <c r="D4" s="1626"/>
      <c r="E4" s="1626"/>
      <c r="F4" s="1626"/>
      <c r="G4" s="1626"/>
      <c r="H4" s="1626"/>
      <c r="I4" s="1626"/>
      <c r="J4" s="1626"/>
      <c r="K4" s="1626"/>
      <c r="L4" s="1626"/>
      <c r="M4" s="1626"/>
      <c r="N4" s="1626"/>
      <c r="O4" s="1626"/>
      <c r="P4" s="1626"/>
      <c r="Q4" s="1626"/>
      <c r="R4" s="1626"/>
      <c r="S4" s="1626"/>
      <c r="T4" s="1627"/>
      <c r="U4" s="555"/>
    </row>
    <row r="5" spans="1:24" ht="4.5" customHeight="1">
      <c r="A5" s="168"/>
      <c r="B5" s="170"/>
      <c r="C5" s="176"/>
      <c r="D5" s="176"/>
      <c r="E5" s="176"/>
      <c r="F5" s="496"/>
      <c r="G5" s="496"/>
      <c r="H5" s="496"/>
      <c r="I5" s="496"/>
      <c r="J5" s="496"/>
      <c r="K5" s="496"/>
      <c r="L5" s="496"/>
      <c r="M5" s="496"/>
      <c r="N5" s="496"/>
      <c r="O5" s="496"/>
      <c r="P5" s="496"/>
      <c r="Q5" s="496"/>
      <c r="R5" s="496"/>
      <c r="S5" s="496"/>
      <c r="T5" s="496"/>
      <c r="U5" s="555"/>
    </row>
    <row r="6" spans="1:24">
      <c r="A6" s="168"/>
      <c r="B6" s="170"/>
      <c r="C6" s="1628">
        <v>2011</v>
      </c>
      <c r="D6" s="1629"/>
      <c r="E6" s="1336"/>
      <c r="F6" s="1632" t="s">
        <v>70</v>
      </c>
      <c r="G6" s="1632"/>
      <c r="H6" s="1632"/>
      <c r="I6" s="1632"/>
      <c r="J6" s="1632"/>
      <c r="K6" s="1632"/>
      <c r="L6" s="1632"/>
      <c r="M6" s="1337"/>
      <c r="N6" s="1632" t="s">
        <v>628</v>
      </c>
      <c r="O6" s="1632"/>
      <c r="P6" s="1632"/>
      <c r="Q6" s="1632"/>
      <c r="R6" s="1632"/>
      <c r="S6" s="1632"/>
      <c r="T6" s="1632"/>
      <c r="U6" s="555"/>
    </row>
    <row r="7" spans="1:24" ht="15" customHeight="1">
      <c r="A7" s="168"/>
      <c r="B7" s="170"/>
      <c r="C7" s="1630"/>
      <c r="D7" s="1631"/>
      <c r="E7" s="1336"/>
      <c r="F7" s="1338" t="s">
        <v>70</v>
      </c>
      <c r="G7" s="1339"/>
      <c r="H7" s="1338" t="s">
        <v>625</v>
      </c>
      <c r="I7" s="1337"/>
      <c r="J7" s="1338" t="s">
        <v>626</v>
      </c>
      <c r="K7" s="1337"/>
      <c r="L7" s="1338" t="s">
        <v>627</v>
      </c>
      <c r="M7" s="1337"/>
      <c r="N7" s="1338" t="s">
        <v>70</v>
      </c>
      <c r="O7" s="1339"/>
      <c r="P7" s="1338" t="s">
        <v>625</v>
      </c>
      <c r="Q7" s="1337"/>
      <c r="R7" s="1338" t="s">
        <v>626</v>
      </c>
      <c r="S7" s="1337"/>
      <c r="T7" s="1338" t="s">
        <v>627</v>
      </c>
      <c r="U7" s="555"/>
    </row>
    <row r="8" spans="1:24" s="1195" customFormat="1">
      <c r="A8" s="1192"/>
      <c r="B8" s="1193"/>
      <c r="C8" s="1634" t="s">
        <v>70</v>
      </c>
      <c r="D8" s="1634"/>
      <c r="E8" s="1340"/>
      <c r="F8" s="1357">
        <v>209182.99999998396</v>
      </c>
      <c r="G8" s="1357">
        <v>0</v>
      </c>
      <c r="H8" s="1357">
        <v>199444.54523790494</v>
      </c>
      <c r="I8" s="1357">
        <v>0</v>
      </c>
      <c r="J8" s="1357">
        <v>9287.1505178488205</v>
      </c>
      <c r="K8" s="1357">
        <v>0</v>
      </c>
      <c r="L8" s="1357">
        <v>451.30424423311143</v>
      </c>
      <c r="M8" s="1357">
        <v>0</v>
      </c>
      <c r="N8" s="1357">
        <v>196</v>
      </c>
      <c r="O8" s="1357">
        <v>0</v>
      </c>
      <c r="P8" s="1357">
        <v>178</v>
      </c>
      <c r="Q8" s="1357">
        <v>0</v>
      </c>
      <c r="R8" s="1357">
        <v>18</v>
      </c>
      <c r="S8" s="1357">
        <v>0</v>
      </c>
      <c r="T8" s="1357">
        <v>0</v>
      </c>
      <c r="U8" s="1194"/>
    </row>
    <row r="9" spans="1:24" s="204" customFormat="1" ht="11.25" customHeight="1">
      <c r="A9" s="202"/>
      <c r="B9" s="203"/>
      <c r="C9" s="1635" t="s">
        <v>509</v>
      </c>
      <c r="D9" s="1635" t="s">
        <v>509</v>
      </c>
      <c r="E9" s="1341"/>
      <c r="F9" s="1357">
        <v>7000.42356215577</v>
      </c>
      <c r="G9" s="1357">
        <v>0</v>
      </c>
      <c r="H9" s="1357">
        <v>6497.787028147367</v>
      </c>
      <c r="I9" s="1357">
        <v>0</v>
      </c>
      <c r="J9" s="1357">
        <v>451.39293579597194</v>
      </c>
      <c r="K9" s="1357">
        <v>0</v>
      </c>
      <c r="L9" s="1357">
        <v>51.243598212435892</v>
      </c>
      <c r="M9" s="1357">
        <v>0</v>
      </c>
      <c r="N9" s="1357">
        <v>29</v>
      </c>
      <c r="O9" s="1357">
        <v>0</v>
      </c>
      <c r="P9" s="1357">
        <v>28</v>
      </c>
      <c r="Q9" s="1357">
        <v>0</v>
      </c>
      <c r="R9" s="1357">
        <v>1</v>
      </c>
      <c r="S9" s="1357">
        <v>0</v>
      </c>
      <c r="T9" s="1357">
        <v>0</v>
      </c>
      <c r="U9" s="555"/>
    </row>
    <row r="10" spans="1:24" ht="11.25" customHeight="1">
      <c r="A10" s="168"/>
      <c r="B10" s="170"/>
      <c r="C10" s="1635" t="s">
        <v>433</v>
      </c>
      <c r="D10" s="1635" t="s">
        <v>433</v>
      </c>
      <c r="E10" s="1336"/>
      <c r="F10" s="1357">
        <v>1136.872433290622</v>
      </c>
      <c r="G10" s="1357">
        <v>0</v>
      </c>
      <c r="H10" s="1357">
        <v>1107.0831254487196</v>
      </c>
      <c r="I10" s="1357">
        <v>0</v>
      </c>
      <c r="J10" s="1357">
        <v>28.789307841902293</v>
      </c>
      <c r="K10" s="1357">
        <v>0</v>
      </c>
      <c r="L10" s="1357">
        <v>1</v>
      </c>
      <c r="M10" s="1357">
        <v>0</v>
      </c>
      <c r="N10" s="1357">
        <v>6</v>
      </c>
      <c r="O10" s="1357">
        <v>0</v>
      </c>
      <c r="P10" s="1357">
        <v>6</v>
      </c>
      <c r="Q10" s="1357">
        <v>0</v>
      </c>
      <c r="R10" s="1357">
        <v>0</v>
      </c>
      <c r="S10" s="1357">
        <v>0</v>
      </c>
      <c r="T10" s="1357">
        <v>0</v>
      </c>
      <c r="U10" s="555"/>
    </row>
    <row r="11" spans="1:24" ht="11.25" customHeight="1">
      <c r="A11" s="168"/>
      <c r="B11" s="170"/>
      <c r="C11" s="1635" t="s">
        <v>434</v>
      </c>
      <c r="D11" s="1635" t="s">
        <v>434</v>
      </c>
      <c r="E11" s="1342"/>
      <c r="F11" s="1357">
        <v>54610.662749298303</v>
      </c>
      <c r="G11" s="1357">
        <v>0</v>
      </c>
      <c r="H11" s="1357">
        <v>52868.760862623829</v>
      </c>
      <c r="I11" s="1357">
        <v>0</v>
      </c>
      <c r="J11" s="1357">
        <v>1705.7030677590185</v>
      </c>
      <c r="K11" s="1357">
        <v>0</v>
      </c>
      <c r="L11" s="1357">
        <v>36.198818915510785</v>
      </c>
      <c r="M11" s="1357">
        <v>0</v>
      </c>
      <c r="N11" s="1357">
        <v>30</v>
      </c>
      <c r="O11" s="1357">
        <v>0</v>
      </c>
      <c r="P11" s="1357">
        <v>26</v>
      </c>
      <c r="Q11" s="1357">
        <v>0</v>
      </c>
      <c r="R11" s="1357">
        <v>4</v>
      </c>
      <c r="S11" s="1357">
        <v>0</v>
      </c>
      <c r="T11" s="1357">
        <v>0</v>
      </c>
      <c r="U11" s="1098"/>
    </row>
    <row r="12" spans="1:24" s="199" customFormat="1" ht="12" customHeight="1">
      <c r="A12" s="197"/>
      <c r="B12" s="198"/>
      <c r="C12" s="1343"/>
      <c r="D12" s="1344" t="s">
        <v>510</v>
      </c>
      <c r="E12" s="1345"/>
      <c r="F12" s="1358">
        <v>6801.6423549798874</v>
      </c>
      <c r="G12" s="1358">
        <v>0</v>
      </c>
      <c r="H12" s="1358">
        <v>6458.3276200384735</v>
      </c>
      <c r="I12" s="1358">
        <v>0</v>
      </c>
      <c r="J12" s="1358">
        <v>338.1644524555349</v>
      </c>
      <c r="K12" s="1358">
        <v>0</v>
      </c>
      <c r="L12" s="1358">
        <v>5.1502824858757066</v>
      </c>
      <c r="M12" s="1358">
        <v>0</v>
      </c>
      <c r="N12" s="1358">
        <v>3</v>
      </c>
      <c r="O12" s="1358">
        <v>0</v>
      </c>
      <c r="P12" s="1358">
        <v>2</v>
      </c>
      <c r="Q12" s="1358">
        <v>0</v>
      </c>
      <c r="R12" s="1358">
        <v>1</v>
      </c>
      <c r="S12" s="1358">
        <v>0</v>
      </c>
      <c r="T12" s="1358">
        <v>0</v>
      </c>
      <c r="U12" s="1098"/>
    </row>
    <row r="13" spans="1:24" s="199" customFormat="1" ht="12" customHeight="1">
      <c r="A13" s="197"/>
      <c r="B13" s="198"/>
      <c r="C13" s="1343"/>
      <c r="D13" s="1344" t="s">
        <v>511</v>
      </c>
      <c r="E13" s="1345"/>
      <c r="F13" s="1358">
        <v>966.17038979312588</v>
      </c>
      <c r="G13" s="1358">
        <v>0</v>
      </c>
      <c r="H13" s="1358">
        <v>922.42433982359512</v>
      </c>
      <c r="I13" s="1358">
        <v>0</v>
      </c>
      <c r="J13" s="1358">
        <v>43.746049969530858</v>
      </c>
      <c r="K13" s="1358">
        <v>0</v>
      </c>
      <c r="L13" s="1358">
        <v>0</v>
      </c>
      <c r="M13" s="1358">
        <v>0</v>
      </c>
      <c r="N13" s="1358">
        <v>2</v>
      </c>
      <c r="O13" s="1358">
        <v>0</v>
      </c>
      <c r="P13" s="1358">
        <v>2</v>
      </c>
      <c r="Q13" s="1358">
        <v>0</v>
      </c>
      <c r="R13" s="1358">
        <v>0</v>
      </c>
      <c r="S13" s="1358">
        <v>0</v>
      </c>
      <c r="T13" s="1358">
        <v>0</v>
      </c>
      <c r="U13" s="1098"/>
    </row>
    <row r="14" spans="1:24" s="199" customFormat="1" ht="12" customHeight="1">
      <c r="A14" s="197"/>
      <c r="B14" s="198"/>
      <c r="C14" s="1343"/>
      <c r="D14" s="1344" t="s">
        <v>512</v>
      </c>
      <c r="E14" s="1345"/>
      <c r="F14" s="1358">
        <v>165.65279468337516</v>
      </c>
      <c r="G14" s="1358">
        <v>0</v>
      </c>
      <c r="H14" s="1358">
        <v>165.65279468337516</v>
      </c>
      <c r="I14" s="1358">
        <v>0</v>
      </c>
      <c r="J14" s="1358">
        <v>0</v>
      </c>
      <c r="K14" s="1358">
        <v>0</v>
      </c>
      <c r="L14" s="1358">
        <v>0</v>
      </c>
      <c r="M14" s="1358">
        <v>0</v>
      </c>
      <c r="N14" s="1358">
        <v>0</v>
      </c>
      <c r="O14" s="1358">
        <v>0</v>
      </c>
      <c r="P14" s="1358">
        <v>0</v>
      </c>
      <c r="Q14" s="1358">
        <v>0</v>
      </c>
      <c r="R14" s="1358">
        <v>0</v>
      </c>
      <c r="S14" s="1358">
        <v>0</v>
      </c>
      <c r="T14" s="1358">
        <v>0</v>
      </c>
      <c r="U14" s="1098"/>
    </row>
    <row r="15" spans="1:24" s="199" customFormat="1" ht="12" customHeight="1">
      <c r="A15" s="197"/>
      <c r="B15" s="198"/>
      <c r="C15" s="1343"/>
      <c r="D15" s="1344" t="s">
        <v>513</v>
      </c>
      <c r="E15" s="1345"/>
      <c r="F15" s="1358">
        <v>2519.599189459746</v>
      </c>
      <c r="G15" s="1358">
        <v>0</v>
      </c>
      <c r="H15" s="1358">
        <v>2481.735715041973</v>
      </c>
      <c r="I15" s="1358">
        <v>0</v>
      </c>
      <c r="J15" s="1358">
        <v>32.071596245184509</v>
      </c>
      <c r="K15" s="1358">
        <v>0</v>
      </c>
      <c r="L15" s="1358">
        <v>5.7918781725888326</v>
      </c>
      <c r="M15" s="1358">
        <v>0</v>
      </c>
      <c r="N15" s="1358">
        <v>2</v>
      </c>
      <c r="O15" s="1358">
        <v>0</v>
      </c>
      <c r="P15" s="1358">
        <v>2</v>
      </c>
      <c r="Q15" s="1358">
        <v>0</v>
      </c>
      <c r="R15" s="1358">
        <v>0</v>
      </c>
      <c r="S15" s="1358">
        <v>0</v>
      </c>
      <c r="T15" s="1358">
        <v>0</v>
      </c>
      <c r="U15" s="1098"/>
    </row>
    <row r="16" spans="1:24" s="199" customFormat="1" ht="12" customHeight="1">
      <c r="A16" s="197"/>
      <c r="B16" s="198"/>
      <c r="C16" s="1343"/>
      <c r="D16" s="1344" t="s">
        <v>514</v>
      </c>
      <c r="E16" s="1345"/>
      <c r="F16" s="1358">
        <v>1946.2363561060138</v>
      </c>
      <c r="G16" s="1358">
        <v>0</v>
      </c>
      <c r="H16" s="1358">
        <v>1919.8796660849405</v>
      </c>
      <c r="I16" s="1358">
        <v>0</v>
      </c>
      <c r="J16" s="1358">
        <v>26.356690021073025</v>
      </c>
      <c r="K16" s="1358">
        <v>0</v>
      </c>
      <c r="L16" s="1358">
        <v>0</v>
      </c>
      <c r="M16" s="1358">
        <v>0</v>
      </c>
      <c r="N16" s="1358">
        <v>1</v>
      </c>
      <c r="O16" s="1358">
        <v>0</v>
      </c>
      <c r="P16" s="1358">
        <v>1</v>
      </c>
      <c r="Q16" s="1358">
        <v>0</v>
      </c>
      <c r="R16" s="1358">
        <v>0</v>
      </c>
      <c r="S16" s="1358">
        <v>0</v>
      </c>
      <c r="T16" s="1358">
        <v>0</v>
      </c>
      <c r="U16" s="1098"/>
    </row>
    <row r="17" spans="1:21" s="199" customFormat="1" ht="12" customHeight="1">
      <c r="A17" s="197"/>
      <c r="B17" s="198"/>
      <c r="C17" s="1343"/>
      <c r="D17" s="1344" t="s">
        <v>515</v>
      </c>
      <c r="E17" s="1345"/>
      <c r="F17" s="1358">
        <v>1924.6531004348092</v>
      </c>
      <c r="G17" s="1358">
        <v>0</v>
      </c>
      <c r="H17" s="1358">
        <v>1914.8363983788815</v>
      </c>
      <c r="I17" s="1358">
        <v>0</v>
      </c>
      <c r="J17" s="1358">
        <v>8.8167020559275961</v>
      </c>
      <c r="K17" s="1358">
        <v>0</v>
      </c>
      <c r="L17" s="1358">
        <v>1</v>
      </c>
      <c r="M17" s="1358">
        <v>0</v>
      </c>
      <c r="N17" s="1358">
        <v>1</v>
      </c>
      <c r="O17" s="1358">
        <v>0</v>
      </c>
      <c r="P17" s="1358">
        <v>1</v>
      </c>
      <c r="Q17" s="1358">
        <v>0</v>
      </c>
      <c r="R17" s="1358">
        <v>0</v>
      </c>
      <c r="S17" s="1358">
        <v>0</v>
      </c>
      <c r="T17" s="1358">
        <v>0</v>
      </c>
      <c r="U17" s="1098"/>
    </row>
    <row r="18" spans="1:21" s="199" customFormat="1" ht="12" customHeight="1">
      <c r="A18" s="197"/>
      <c r="B18" s="198"/>
      <c r="C18" s="1343"/>
      <c r="D18" s="1344" t="s">
        <v>618</v>
      </c>
      <c r="E18" s="1345"/>
      <c r="F18" s="1358">
        <v>3546.9370296500156</v>
      </c>
      <c r="G18" s="1358">
        <v>0</v>
      </c>
      <c r="H18" s="1358">
        <v>3453.8452072443611</v>
      </c>
      <c r="I18" s="1358">
        <v>0</v>
      </c>
      <c r="J18" s="1358">
        <v>93.091822405654284</v>
      </c>
      <c r="K18" s="1358">
        <v>0</v>
      </c>
      <c r="L18" s="1358">
        <v>0</v>
      </c>
      <c r="M18" s="1358">
        <v>0</v>
      </c>
      <c r="N18" s="1358">
        <v>1</v>
      </c>
      <c r="O18" s="1358">
        <v>0</v>
      </c>
      <c r="P18" s="1358">
        <v>0</v>
      </c>
      <c r="Q18" s="1358">
        <v>0</v>
      </c>
      <c r="R18" s="1358">
        <v>1</v>
      </c>
      <c r="S18" s="1358">
        <v>0</v>
      </c>
      <c r="T18" s="1358">
        <v>0</v>
      </c>
      <c r="U18" s="1098"/>
    </row>
    <row r="19" spans="1:21" s="199" customFormat="1" ht="12" customHeight="1">
      <c r="A19" s="197"/>
      <c r="B19" s="198"/>
      <c r="C19" s="1343"/>
      <c r="D19" s="1344" t="s">
        <v>516</v>
      </c>
      <c r="E19" s="1345"/>
      <c r="F19" s="1358">
        <v>767.82531585013589</v>
      </c>
      <c r="G19" s="1358">
        <v>0</v>
      </c>
      <c r="H19" s="1358">
        <v>735.58967338681964</v>
      </c>
      <c r="I19" s="1358">
        <v>0</v>
      </c>
      <c r="J19" s="1358">
        <v>32.235642463316196</v>
      </c>
      <c r="K19" s="1358">
        <v>0</v>
      </c>
      <c r="L19" s="1358">
        <v>0</v>
      </c>
      <c r="M19" s="1358">
        <v>0</v>
      </c>
      <c r="N19" s="1358">
        <v>0</v>
      </c>
      <c r="O19" s="1358">
        <v>0</v>
      </c>
      <c r="P19" s="1358">
        <v>0</v>
      </c>
      <c r="Q19" s="1358">
        <v>0</v>
      </c>
      <c r="R19" s="1358">
        <v>0</v>
      </c>
      <c r="S19" s="1358">
        <v>0</v>
      </c>
      <c r="T19" s="1358">
        <v>0</v>
      </c>
      <c r="U19" s="1098"/>
    </row>
    <row r="20" spans="1:21" s="199" customFormat="1" ht="12" customHeight="1">
      <c r="A20" s="197"/>
      <c r="B20" s="198"/>
      <c r="C20" s="1343"/>
      <c r="D20" s="1344" t="s">
        <v>517</v>
      </c>
      <c r="E20" s="1345"/>
      <c r="F20" s="1358">
        <v>847.13137479015631</v>
      </c>
      <c r="G20" s="1358">
        <v>0</v>
      </c>
      <c r="H20" s="1358">
        <v>829.77010596983598</v>
      </c>
      <c r="I20" s="1358">
        <v>0</v>
      </c>
      <c r="J20" s="1358">
        <v>17.361268820320326</v>
      </c>
      <c r="K20" s="1358">
        <v>0</v>
      </c>
      <c r="L20" s="1358">
        <v>0</v>
      </c>
      <c r="M20" s="1358">
        <v>0</v>
      </c>
      <c r="N20" s="1358">
        <v>0</v>
      </c>
      <c r="O20" s="1358">
        <v>0</v>
      </c>
      <c r="P20" s="1358">
        <v>0</v>
      </c>
      <c r="Q20" s="1358">
        <v>0</v>
      </c>
      <c r="R20" s="1358">
        <v>0</v>
      </c>
      <c r="S20" s="1358">
        <v>0</v>
      </c>
      <c r="T20" s="1358">
        <v>0</v>
      </c>
      <c r="U20" s="1098"/>
    </row>
    <row r="21" spans="1:21" s="199" customFormat="1" ht="12" customHeight="1">
      <c r="A21" s="197"/>
      <c r="B21" s="198"/>
      <c r="C21" s="1343"/>
      <c r="D21" s="1344" t="s">
        <v>619</v>
      </c>
      <c r="E21" s="1345"/>
      <c r="F21" s="1358">
        <v>14.525233975405378</v>
      </c>
      <c r="G21" s="1358">
        <v>0</v>
      </c>
      <c r="H21" s="1358">
        <v>14.525233975405378</v>
      </c>
      <c r="I21" s="1358">
        <v>0</v>
      </c>
      <c r="J21" s="1358">
        <v>0</v>
      </c>
      <c r="K21" s="1358">
        <v>0</v>
      </c>
      <c r="L21" s="1358">
        <v>0</v>
      </c>
      <c r="M21" s="1358">
        <v>0</v>
      </c>
      <c r="N21" s="1358">
        <v>0</v>
      </c>
      <c r="O21" s="1358">
        <v>0</v>
      </c>
      <c r="P21" s="1358">
        <v>0</v>
      </c>
      <c r="Q21" s="1358">
        <v>0</v>
      </c>
      <c r="R21" s="1358">
        <v>0</v>
      </c>
      <c r="S21" s="1358">
        <v>0</v>
      </c>
      <c r="T21" s="1358">
        <v>0</v>
      </c>
      <c r="U21" s="1098"/>
    </row>
    <row r="22" spans="1:21" s="199" customFormat="1" ht="12" customHeight="1">
      <c r="A22" s="197"/>
      <c r="B22" s="198"/>
      <c r="C22" s="1343"/>
      <c r="D22" s="1344" t="s">
        <v>622</v>
      </c>
      <c r="E22" s="1345"/>
      <c r="F22" s="1358">
        <v>600.79071106847209</v>
      </c>
      <c r="G22" s="1358">
        <v>0</v>
      </c>
      <c r="H22" s="1358">
        <v>579.48981979229961</v>
      </c>
      <c r="I22" s="1358">
        <v>0</v>
      </c>
      <c r="J22" s="1358">
        <v>21.300891276172226</v>
      </c>
      <c r="K22" s="1358">
        <v>0</v>
      </c>
      <c r="L22" s="1358">
        <v>0</v>
      </c>
      <c r="M22" s="1358">
        <v>0</v>
      </c>
      <c r="N22" s="1358">
        <v>1</v>
      </c>
      <c r="O22" s="1358">
        <v>0</v>
      </c>
      <c r="P22" s="1358">
        <v>0</v>
      </c>
      <c r="Q22" s="1358">
        <v>0</v>
      </c>
      <c r="R22" s="1358">
        <v>1</v>
      </c>
      <c r="S22" s="1358">
        <v>0</v>
      </c>
      <c r="T22" s="1358">
        <v>0</v>
      </c>
      <c r="U22" s="1098"/>
    </row>
    <row r="23" spans="1:21" s="199" customFormat="1" ht="12" customHeight="1">
      <c r="A23" s="197"/>
      <c r="B23" s="198"/>
      <c r="C23" s="1343"/>
      <c r="D23" s="1344" t="s">
        <v>518</v>
      </c>
      <c r="E23" s="1345"/>
      <c r="F23" s="1358">
        <v>238.73629893937277</v>
      </c>
      <c r="G23" s="1358">
        <v>0</v>
      </c>
      <c r="H23" s="1358">
        <v>230.05846750324537</v>
      </c>
      <c r="I23" s="1358">
        <v>0</v>
      </c>
      <c r="J23" s="1358">
        <v>8.6778314361274003</v>
      </c>
      <c r="K23" s="1358">
        <v>0</v>
      </c>
      <c r="L23" s="1358">
        <v>0</v>
      </c>
      <c r="M23" s="1358">
        <v>0</v>
      </c>
      <c r="N23" s="1358">
        <v>0</v>
      </c>
      <c r="O23" s="1358">
        <v>0</v>
      </c>
      <c r="P23" s="1358">
        <v>0</v>
      </c>
      <c r="Q23" s="1358">
        <v>0</v>
      </c>
      <c r="R23" s="1358">
        <v>0</v>
      </c>
      <c r="S23" s="1358">
        <v>0</v>
      </c>
      <c r="T23" s="1358">
        <v>0</v>
      </c>
      <c r="U23" s="1098"/>
    </row>
    <row r="24" spans="1:21" s="199" customFormat="1" ht="12" customHeight="1">
      <c r="A24" s="197"/>
      <c r="B24" s="198"/>
      <c r="C24" s="1343"/>
      <c r="D24" s="1344" t="s">
        <v>519</v>
      </c>
      <c r="E24" s="1345"/>
      <c r="F24" s="1358">
        <v>2324.5958881442029</v>
      </c>
      <c r="G24" s="1358">
        <v>0</v>
      </c>
      <c r="H24" s="1358">
        <v>2247.3087519783198</v>
      </c>
      <c r="I24" s="1358">
        <v>0</v>
      </c>
      <c r="J24" s="1358">
        <v>77.287136165882842</v>
      </c>
      <c r="K24" s="1358">
        <v>0</v>
      </c>
      <c r="L24" s="1358">
        <v>0</v>
      </c>
      <c r="M24" s="1358">
        <v>0</v>
      </c>
      <c r="N24" s="1358">
        <v>1</v>
      </c>
      <c r="O24" s="1358">
        <v>0</v>
      </c>
      <c r="P24" s="1358">
        <v>1</v>
      </c>
      <c r="Q24" s="1358">
        <v>0</v>
      </c>
      <c r="R24" s="1358">
        <v>0</v>
      </c>
      <c r="S24" s="1358">
        <v>0</v>
      </c>
      <c r="T24" s="1358">
        <v>0</v>
      </c>
      <c r="U24" s="1098"/>
    </row>
    <row r="25" spans="1:21" s="199" customFormat="1" ht="12" customHeight="1">
      <c r="A25" s="197"/>
      <c r="B25" s="198"/>
      <c r="C25" s="1343"/>
      <c r="D25" s="1344" t="s">
        <v>620</v>
      </c>
      <c r="E25" s="1345"/>
      <c r="F25" s="1358">
        <v>4716.0847705481674</v>
      </c>
      <c r="G25" s="1358">
        <v>0</v>
      </c>
      <c r="H25" s="1358">
        <v>4572.405294967517</v>
      </c>
      <c r="I25" s="1358">
        <v>0</v>
      </c>
      <c r="J25" s="1358">
        <v>140.67947558065066</v>
      </c>
      <c r="K25" s="1358">
        <v>0</v>
      </c>
      <c r="L25" s="1358">
        <v>3</v>
      </c>
      <c r="M25" s="1358">
        <v>0</v>
      </c>
      <c r="N25" s="1358">
        <v>4</v>
      </c>
      <c r="O25" s="1358">
        <v>0</v>
      </c>
      <c r="P25" s="1358">
        <v>3</v>
      </c>
      <c r="Q25" s="1358">
        <v>0</v>
      </c>
      <c r="R25" s="1358">
        <v>1</v>
      </c>
      <c r="S25" s="1358">
        <v>0</v>
      </c>
      <c r="T25" s="1358">
        <v>0</v>
      </c>
      <c r="U25" s="1098"/>
    </row>
    <row r="26" spans="1:21" ht="12" customHeight="1">
      <c r="A26" s="168"/>
      <c r="B26" s="198"/>
      <c r="C26" s="1343"/>
      <c r="D26" s="1344" t="s">
        <v>520</v>
      </c>
      <c r="E26" s="1336"/>
      <c r="F26" s="1358">
        <v>1089.8267722493276</v>
      </c>
      <c r="G26" s="1358">
        <v>0</v>
      </c>
      <c r="H26" s="1358">
        <v>1026.4133556957381</v>
      </c>
      <c r="I26" s="1358">
        <v>0</v>
      </c>
      <c r="J26" s="1358">
        <v>63.41341655358972</v>
      </c>
      <c r="K26" s="1358">
        <v>0</v>
      </c>
      <c r="L26" s="1358">
        <v>0</v>
      </c>
      <c r="M26" s="1358">
        <v>0</v>
      </c>
      <c r="N26" s="1358">
        <v>0</v>
      </c>
      <c r="O26" s="1358">
        <v>0</v>
      </c>
      <c r="P26" s="1358">
        <v>0</v>
      </c>
      <c r="Q26" s="1358">
        <v>0</v>
      </c>
      <c r="R26" s="1358">
        <v>0</v>
      </c>
      <c r="S26" s="1358">
        <v>0</v>
      </c>
      <c r="T26" s="1358">
        <v>0</v>
      </c>
      <c r="U26" s="1098"/>
    </row>
    <row r="27" spans="1:21" ht="12" customHeight="1">
      <c r="A27" s="168"/>
      <c r="B27" s="170"/>
      <c r="C27" s="1343"/>
      <c r="D27" s="1344" t="s">
        <v>521</v>
      </c>
      <c r="E27" s="1336"/>
      <c r="F27" s="1358">
        <v>12778.043041943354</v>
      </c>
      <c r="G27" s="1358">
        <v>0</v>
      </c>
      <c r="H27" s="1358">
        <v>12250.388170585906</v>
      </c>
      <c r="I27" s="1358">
        <v>0</v>
      </c>
      <c r="J27" s="1358">
        <v>510.39821310040873</v>
      </c>
      <c r="K27" s="1358">
        <v>0</v>
      </c>
      <c r="L27" s="1358">
        <v>17.256658257046247</v>
      </c>
      <c r="M27" s="1358">
        <v>0</v>
      </c>
      <c r="N27" s="1358">
        <v>7</v>
      </c>
      <c r="O27" s="1358">
        <v>0</v>
      </c>
      <c r="P27" s="1358">
        <v>7</v>
      </c>
      <c r="Q27" s="1358">
        <v>0</v>
      </c>
      <c r="R27" s="1358">
        <v>0</v>
      </c>
      <c r="S27" s="1358">
        <v>0</v>
      </c>
      <c r="T27" s="1358">
        <v>0</v>
      </c>
      <c r="U27" s="1098"/>
    </row>
    <row r="28" spans="1:21" ht="12" customHeight="1">
      <c r="A28" s="168"/>
      <c r="B28" s="170"/>
      <c r="C28" s="1343"/>
      <c r="D28" s="1344" t="s">
        <v>522</v>
      </c>
      <c r="E28" s="1336"/>
      <c r="F28" s="1358">
        <v>294.07815743268844</v>
      </c>
      <c r="G28" s="1358">
        <v>0</v>
      </c>
      <c r="H28" s="1358">
        <v>289.194380192979</v>
      </c>
      <c r="I28" s="1358">
        <v>0</v>
      </c>
      <c r="J28" s="1358">
        <v>4.8837772397094428</v>
      </c>
      <c r="K28" s="1358">
        <v>0</v>
      </c>
      <c r="L28" s="1358">
        <v>0</v>
      </c>
      <c r="M28" s="1358">
        <v>0</v>
      </c>
      <c r="N28" s="1358">
        <v>0</v>
      </c>
      <c r="O28" s="1358">
        <v>0</v>
      </c>
      <c r="P28" s="1358">
        <v>0</v>
      </c>
      <c r="Q28" s="1358">
        <v>0</v>
      </c>
      <c r="R28" s="1358">
        <v>0</v>
      </c>
      <c r="S28" s="1358">
        <v>0</v>
      </c>
      <c r="T28" s="1358">
        <v>0</v>
      </c>
      <c r="U28" s="1098"/>
    </row>
    <row r="29" spans="1:21" ht="12" customHeight="1">
      <c r="A29" s="168"/>
      <c r="B29" s="170"/>
      <c r="C29" s="1343"/>
      <c r="D29" s="1344" t="s">
        <v>523</v>
      </c>
      <c r="E29" s="1342"/>
      <c r="F29" s="1358">
        <v>1212.4659099923792</v>
      </c>
      <c r="G29" s="1358">
        <v>0</v>
      </c>
      <c r="H29" s="1358">
        <v>1187.9038453391036</v>
      </c>
      <c r="I29" s="1358">
        <v>0</v>
      </c>
      <c r="J29" s="1358">
        <v>24.562064653275463</v>
      </c>
      <c r="K29" s="1358">
        <v>0</v>
      </c>
      <c r="L29" s="1358">
        <v>0</v>
      </c>
      <c r="M29" s="1358">
        <v>0</v>
      </c>
      <c r="N29" s="1358">
        <v>1</v>
      </c>
      <c r="O29" s="1358">
        <v>0</v>
      </c>
      <c r="P29" s="1358">
        <v>1</v>
      </c>
      <c r="Q29" s="1358">
        <v>0</v>
      </c>
      <c r="R29" s="1358">
        <v>0</v>
      </c>
      <c r="S29" s="1358">
        <v>0</v>
      </c>
      <c r="T29" s="1358">
        <v>0</v>
      </c>
      <c r="U29" s="1098"/>
    </row>
    <row r="30" spans="1:21" s="199" customFormat="1" ht="12" customHeight="1">
      <c r="A30" s="197"/>
      <c r="B30" s="170"/>
      <c r="C30" s="1343"/>
      <c r="D30" s="1344" t="s">
        <v>621</v>
      </c>
      <c r="E30" s="1345"/>
      <c r="F30" s="1358">
        <v>3031.5578907192839</v>
      </c>
      <c r="G30" s="1358">
        <v>0</v>
      </c>
      <c r="H30" s="1358">
        <v>2945.3826909621148</v>
      </c>
      <c r="I30" s="1358">
        <v>0</v>
      </c>
      <c r="J30" s="1358">
        <v>86.175199757168215</v>
      </c>
      <c r="K30" s="1358">
        <v>0</v>
      </c>
      <c r="L30" s="1358">
        <v>0</v>
      </c>
      <c r="M30" s="1358">
        <v>0</v>
      </c>
      <c r="N30" s="1358">
        <v>3</v>
      </c>
      <c r="O30" s="1358">
        <v>0</v>
      </c>
      <c r="P30" s="1358">
        <v>3</v>
      </c>
      <c r="Q30" s="1358">
        <v>0</v>
      </c>
      <c r="R30" s="1358">
        <v>0</v>
      </c>
      <c r="S30" s="1358">
        <v>0</v>
      </c>
      <c r="T30" s="1358">
        <v>0</v>
      </c>
      <c r="U30" s="555"/>
    </row>
    <row r="31" spans="1:21" ht="12" customHeight="1">
      <c r="A31" s="168"/>
      <c r="B31" s="198"/>
      <c r="C31" s="1343"/>
      <c r="D31" s="1344" t="s">
        <v>629</v>
      </c>
      <c r="E31" s="1336"/>
      <c r="F31" s="1358">
        <v>2209.6386877812843</v>
      </c>
      <c r="G31" s="1358">
        <v>0</v>
      </c>
      <c r="H31" s="1358">
        <v>2144.3046371960077</v>
      </c>
      <c r="I31" s="1358">
        <v>0</v>
      </c>
      <c r="J31" s="1358">
        <v>65.334050585276827</v>
      </c>
      <c r="K31" s="1358">
        <v>0</v>
      </c>
      <c r="L31" s="1358">
        <v>0</v>
      </c>
      <c r="M31" s="1358">
        <v>0</v>
      </c>
      <c r="N31" s="1358">
        <v>1</v>
      </c>
      <c r="O31" s="1358">
        <v>0</v>
      </c>
      <c r="P31" s="1358">
        <v>1</v>
      </c>
      <c r="Q31" s="1358">
        <v>0</v>
      </c>
      <c r="R31" s="1358">
        <v>0</v>
      </c>
      <c r="S31" s="1358">
        <v>0</v>
      </c>
      <c r="T31" s="1358">
        <v>0</v>
      </c>
      <c r="U31" s="555"/>
    </row>
    <row r="32" spans="1:21" ht="12" customHeight="1">
      <c r="A32" s="168"/>
      <c r="B32" s="170"/>
      <c r="C32" s="1343"/>
      <c r="D32" s="1344" t="s">
        <v>524</v>
      </c>
      <c r="E32" s="1336"/>
      <c r="F32" s="1358">
        <v>572.05227363438269</v>
      </c>
      <c r="G32" s="1358">
        <v>0</v>
      </c>
      <c r="H32" s="1358">
        <v>546.34352582875704</v>
      </c>
      <c r="I32" s="1358">
        <v>0</v>
      </c>
      <c r="J32" s="1358">
        <v>25.708747805625492</v>
      </c>
      <c r="K32" s="1358">
        <v>0</v>
      </c>
      <c r="L32" s="1358">
        <v>0</v>
      </c>
      <c r="M32" s="1358">
        <v>0</v>
      </c>
      <c r="N32" s="1358">
        <v>0</v>
      </c>
      <c r="O32" s="1358">
        <v>0</v>
      </c>
      <c r="P32" s="1358">
        <v>0</v>
      </c>
      <c r="Q32" s="1358">
        <v>0</v>
      </c>
      <c r="R32" s="1358">
        <v>0</v>
      </c>
      <c r="S32" s="1358">
        <v>0</v>
      </c>
      <c r="T32" s="1358">
        <v>0</v>
      </c>
      <c r="U32" s="555"/>
    </row>
    <row r="33" spans="1:21" ht="12" customHeight="1">
      <c r="A33" s="168"/>
      <c r="B33" s="170"/>
      <c r="C33" s="1343"/>
      <c r="D33" s="1344" t="s">
        <v>525</v>
      </c>
      <c r="E33" s="1336"/>
      <c r="F33" s="1358">
        <v>3754.2152543053689</v>
      </c>
      <c r="G33" s="1358">
        <v>0</v>
      </c>
      <c r="H33" s="1358">
        <v>3698.8082742544193</v>
      </c>
      <c r="I33" s="1358">
        <v>0</v>
      </c>
      <c r="J33" s="1358">
        <v>53.406980050949691</v>
      </c>
      <c r="K33" s="1358">
        <v>0</v>
      </c>
      <c r="L33" s="1358">
        <v>2</v>
      </c>
      <c r="M33" s="1358">
        <v>0</v>
      </c>
      <c r="N33" s="1358">
        <v>0</v>
      </c>
      <c r="O33" s="1358">
        <v>0</v>
      </c>
      <c r="P33" s="1358">
        <v>0</v>
      </c>
      <c r="Q33" s="1358">
        <v>0</v>
      </c>
      <c r="R33" s="1358">
        <v>0</v>
      </c>
      <c r="S33" s="1358">
        <v>0</v>
      </c>
      <c r="T33" s="1358">
        <v>0</v>
      </c>
      <c r="U33" s="555"/>
    </row>
    <row r="34" spans="1:21" ht="12" customHeight="1">
      <c r="A34" s="168"/>
      <c r="B34" s="170"/>
      <c r="C34" s="1343"/>
      <c r="D34" s="1344" t="s">
        <v>526</v>
      </c>
      <c r="E34" s="1336"/>
      <c r="F34" s="1358">
        <v>806.42636275734264</v>
      </c>
      <c r="G34" s="1358">
        <v>0</v>
      </c>
      <c r="H34" s="1358">
        <v>786.54175541699954</v>
      </c>
      <c r="I34" s="1358">
        <v>0</v>
      </c>
      <c r="J34" s="1358">
        <v>18.884607340343237</v>
      </c>
      <c r="K34" s="1358">
        <v>0</v>
      </c>
      <c r="L34" s="1358">
        <v>1</v>
      </c>
      <c r="M34" s="1358">
        <v>0</v>
      </c>
      <c r="N34" s="1358">
        <v>0</v>
      </c>
      <c r="O34" s="1358">
        <v>0</v>
      </c>
      <c r="P34" s="1358">
        <v>0</v>
      </c>
      <c r="Q34" s="1358">
        <v>0</v>
      </c>
      <c r="R34" s="1358">
        <v>0</v>
      </c>
      <c r="S34" s="1358">
        <v>0</v>
      </c>
      <c r="T34" s="1358">
        <v>0</v>
      </c>
      <c r="U34" s="555"/>
    </row>
    <row r="35" spans="1:21" ht="12" customHeight="1">
      <c r="A35" s="168"/>
      <c r="B35" s="170"/>
      <c r="C35" s="1343"/>
      <c r="D35" s="1344" t="s">
        <v>527</v>
      </c>
      <c r="E35" s="1342"/>
      <c r="F35" s="1358">
        <v>1481.7775900611132</v>
      </c>
      <c r="G35" s="1358">
        <v>0</v>
      </c>
      <c r="H35" s="1358">
        <v>1467.6311382838169</v>
      </c>
      <c r="I35" s="1358">
        <v>0</v>
      </c>
      <c r="J35" s="1358">
        <v>13.146451777296472</v>
      </c>
      <c r="K35" s="1358">
        <v>0</v>
      </c>
      <c r="L35" s="1358">
        <v>1</v>
      </c>
      <c r="M35" s="1358">
        <v>0</v>
      </c>
      <c r="N35" s="1358">
        <v>2</v>
      </c>
      <c r="O35" s="1358">
        <v>0</v>
      </c>
      <c r="P35" s="1358">
        <v>2</v>
      </c>
      <c r="Q35" s="1358">
        <v>0</v>
      </c>
      <c r="R35" s="1358">
        <v>0</v>
      </c>
      <c r="S35" s="1358">
        <v>0</v>
      </c>
      <c r="T35" s="1358">
        <v>0</v>
      </c>
      <c r="U35" s="1098"/>
    </row>
    <row r="36" spans="1:21" s="199" customFormat="1" ht="11.25" customHeight="1">
      <c r="A36" s="197"/>
      <c r="B36" s="170"/>
      <c r="C36" s="1633" t="s">
        <v>528</v>
      </c>
      <c r="D36" s="1633"/>
      <c r="E36" s="1345"/>
      <c r="F36" s="1357">
        <v>142.13007895349594</v>
      </c>
      <c r="G36" s="1357">
        <v>0</v>
      </c>
      <c r="H36" s="1357">
        <v>142.13007895349594</v>
      </c>
      <c r="I36" s="1357">
        <v>0</v>
      </c>
      <c r="J36" s="1357">
        <v>0</v>
      </c>
      <c r="K36" s="1357">
        <v>0</v>
      </c>
      <c r="L36" s="1357">
        <v>0</v>
      </c>
      <c r="M36" s="1357">
        <v>0</v>
      </c>
      <c r="N36" s="1357">
        <v>0</v>
      </c>
      <c r="O36" s="1357">
        <v>0</v>
      </c>
      <c r="P36" s="1357">
        <v>0</v>
      </c>
      <c r="Q36" s="1357">
        <v>0</v>
      </c>
      <c r="R36" s="1357">
        <v>0</v>
      </c>
      <c r="S36" s="1357">
        <v>0</v>
      </c>
      <c r="T36" s="1357">
        <v>0</v>
      </c>
      <c r="U36" s="1098"/>
    </row>
    <row r="37" spans="1:21" s="199" customFormat="1" ht="11.25" customHeight="1">
      <c r="A37" s="197"/>
      <c r="B37" s="198"/>
      <c r="C37" s="1633" t="s">
        <v>529</v>
      </c>
      <c r="D37" s="1633" t="s">
        <v>530</v>
      </c>
      <c r="E37" s="1345"/>
      <c r="F37" s="1357">
        <v>3085.9342642119686</v>
      </c>
      <c r="G37" s="1357">
        <v>0</v>
      </c>
      <c r="H37" s="1357">
        <v>2888.809351382276</v>
      </c>
      <c r="I37" s="1357">
        <v>0</v>
      </c>
      <c r="J37" s="1357">
        <v>192.62491282969171</v>
      </c>
      <c r="K37" s="1357">
        <v>0</v>
      </c>
      <c r="L37" s="1357">
        <v>4.5</v>
      </c>
      <c r="M37" s="1357">
        <v>0</v>
      </c>
      <c r="N37" s="1357">
        <v>2</v>
      </c>
      <c r="O37" s="1357">
        <v>0</v>
      </c>
      <c r="P37" s="1357">
        <v>2</v>
      </c>
      <c r="Q37" s="1357">
        <v>0</v>
      </c>
      <c r="R37" s="1357">
        <v>0</v>
      </c>
      <c r="S37" s="1357">
        <v>0</v>
      </c>
      <c r="T37" s="1357">
        <v>0</v>
      </c>
      <c r="U37" s="1098"/>
    </row>
    <row r="38" spans="1:21" s="199" customFormat="1" ht="11.25" customHeight="1">
      <c r="A38" s="197"/>
      <c r="B38" s="198"/>
      <c r="C38" s="1633" t="s">
        <v>437</v>
      </c>
      <c r="D38" s="1633" t="s">
        <v>437</v>
      </c>
      <c r="E38" s="1345"/>
      <c r="F38" s="1357">
        <v>38571.741507630031</v>
      </c>
      <c r="G38" s="1357">
        <v>0</v>
      </c>
      <c r="H38" s="1357">
        <v>36863.47495909279</v>
      </c>
      <c r="I38" s="1357">
        <v>0</v>
      </c>
      <c r="J38" s="1357">
        <v>1608.6319137509252</v>
      </c>
      <c r="K38" s="1357">
        <v>0</v>
      </c>
      <c r="L38" s="1357">
        <v>99.63463478623737</v>
      </c>
      <c r="M38" s="1357">
        <v>0</v>
      </c>
      <c r="N38" s="1357">
        <v>57</v>
      </c>
      <c r="O38" s="1357">
        <v>0</v>
      </c>
      <c r="P38" s="1357">
        <v>48</v>
      </c>
      <c r="Q38" s="1357">
        <v>0</v>
      </c>
      <c r="R38" s="1357">
        <v>9</v>
      </c>
      <c r="S38" s="1357">
        <v>0</v>
      </c>
      <c r="T38" s="1357">
        <v>0</v>
      </c>
      <c r="U38" s="1098"/>
    </row>
    <row r="39" spans="1:21" s="199" customFormat="1" ht="11.25" customHeight="1">
      <c r="A39" s="197"/>
      <c r="B39" s="198"/>
      <c r="C39" s="1633" t="s">
        <v>617</v>
      </c>
      <c r="D39" s="1633" t="s">
        <v>531</v>
      </c>
      <c r="E39" s="1345"/>
      <c r="F39" s="1357">
        <v>33855.791043844867</v>
      </c>
      <c r="G39" s="1357">
        <v>0</v>
      </c>
      <c r="H39" s="1357">
        <v>32769.800784187864</v>
      </c>
      <c r="I39" s="1357">
        <v>0</v>
      </c>
      <c r="J39" s="1357">
        <v>1043.5471209499892</v>
      </c>
      <c r="K39" s="1357">
        <v>0</v>
      </c>
      <c r="L39" s="1357">
        <v>42.443138707060186</v>
      </c>
      <c r="M39" s="1357">
        <v>0</v>
      </c>
      <c r="N39" s="1357">
        <v>24</v>
      </c>
      <c r="O39" s="1357">
        <v>0</v>
      </c>
      <c r="P39" s="1357">
        <v>22</v>
      </c>
      <c r="Q39" s="1357">
        <v>0</v>
      </c>
      <c r="R39" s="1357">
        <v>2</v>
      </c>
      <c r="S39" s="1357">
        <v>0</v>
      </c>
      <c r="T39" s="1357">
        <v>0</v>
      </c>
      <c r="U39" s="1098"/>
    </row>
    <row r="40" spans="1:21" ht="11.25" customHeight="1">
      <c r="A40" s="168"/>
      <c r="B40" s="170"/>
      <c r="C40" s="1633" t="s">
        <v>439</v>
      </c>
      <c r="D40" s="1633" t="s">
        <v>439</v>
      </c>
      <c r="E40" s="1336"/>
      <c r="F40" s="1357">
        <v>12846.403000289036</v>
      </c>
      <c r="G40" s="1357">
        <v>0</v>
      </c>
      <c r="H40" s="1357">
        <v>12418.715069439751</v>
      </c>
      <c r="I40" s="1357">
        <v>0</v>
      </c>
      <c r="J40" s="1357">
        <v>411.00716378780515</v>
      </c>
      <c r="K40" s="1357">
        <v>0</v>
      </c>
      <c r="L40" s="1357">
        <v>16.680767061477724</v>
      </c>
      <c r="M40" s="1357">
        <v>0</v>
      </c>
      <c r="N40" s="1357">
        <v>23</v>
      </c>
      <c r="O40" s="1357">
        <v>0</v>
      </c>
      <c r="P40" s="1357">
        <v>21</v>
      </c>
      <c r="Q40" s="1357">
        <v>0</v>
      </c>
      <c r="R40" s="1357">
        <v>2</v>
      </c>
      <c r="S40" s="1357">
        <v>0</v>
      </c>
      <c r="T40" s="1357">
        <v>0</v>
      </c>
      <c r="U40" s="1098"/>
    </row>
    <row r="41" spans="1:21" ht="11.25" customHeight="1">
      <c r="A41" s="168"/>
      <c r="B41" s="170"/>
      <c r="C41" s="1633" t="s">
        <v>440</v>
      </c>
      <c r="D41" s="1633" t="s">
        <v>532</v>
      </c>
      <c r="E41" s="1346"/>
      <c r="F41" s="1357">
        <v>11859.529135414647</v>
      </c>
      <c r="G41" s="1357">
        <v>0</v>
      </c>
      <c r="H41" s="1357">
        <v>10660.611676337739</v>
      </c>
      <c r="I41" s="1357">
        <v>0</v>
      </c>
      <c r="J41" s="1357">
        <v>1146.1957208822857</v>
      </c>
      <c r="K41" s="1357">
        <v>0</v>
      </c>
      <c r="L41" s="1357">
        <v>52.721738194611042</v>
      </c>
      <c r="M41" s="1357">
        <v>0</v>
      </c>
      <c r="N41" s="1357">
        <v>5</v>
      </c>
      <c r="O41" s="1357">
        <v>0</v>
      </c>
      <c r="P41" s="1357">
        <v>5</v>
      </c>
      <c r="Q41" s="1357">
        <v>0</v>
      </c>
      <c r="R41" s="1357">
        <v>0</v>
      </c>
      <c r="S41" s="1357">
        <v>0</v>
      </c>
      <c r="T41" s="1357">
        <v>0</v>
      </c>
      <c r="U41" s="1098"/>
    </row>
    <row r="42" spans="1:21" ht="11.25" customHeight="1">
      <c r="A42" s="168"/>
      <c r="B42" s="170"/>
      <c r="C42" s="1633" t="s">
        <v>533</v>
      </c>
      <c r="D42" s="1633" t="s">
        <v>534</v>
      </c>
      <c r="E42" s="1346"/>
      <c r="F42" s="1357">
        <v>663.67280845646496</v>
      </c>
      <c r="G42" s="1357">
        <v>0</v>
      </c>
      <c r="H42" s="1357">
        <v>653.55671800132689</v>
      </c>
      <c r="I42" s="1357">
        <v>0</v>
      </c>
      <c r="J42" s="1357">
        <v>9.1160904551381954</v>
      </c>
      <c r="K42" s="1357">
        <v>0</v>
      </c>
      <c r="L42" s="1357">
        <v>1</v>
      </c>
      <c r="M42" s="1357">
        <v>0</v>
      </c>
      <c r="N42" s="1357">
        <v>1</v>
      </c>
      <c r="O42" s="1357">
        <v>0</v>
      </c>
      <c r="P42" s="1357">
        <v>1</v>
      </c>
      <c r="Q42" s="1357">
        <v>0</v>
      </c>
      <c r="R42" s="1357">
        <v>0</v>
      </c>
      <c r="S42" s="1357">
        <v>0</v>
      </c>
      <c r="T42" s="1357">
        <v>0</v>
      </c>
      <c r="U42" s="1098"/>
    </row>
    <row r="43" spans="1:21" ht="11.25" customHeight="1">
      <c r="A43" s="168"/>
      <c r="B43" s="170"/>
      <c r="C43" s="1633" t="s">
        <v>442</v>
      </c>
      <c r="D43" s="1633" t="s">
        <v>535</v>
      </c>
      <c r="E43" s="1346"/>
      <c r="F43" s="1357">
        <v>688.13754170765742</v>
      </c>
      <c r="G43" s="1357">
        <v>0</v>
      </c>
      <c r="H43" s="1357">
        <v>688.13754170765742</v>
      </c>
      <c r="I43" s="1357">
        <v>0</v>
      </c>
      <c r="J43" s="1357">
        <v>0</v>
      </c>
      <c r="K43" s="1357">
        <v>0</v>
      </c>
      <c r="L43" s="1357">
        <v>0</v>
      </c>
      <c r="M43" s="1357">
        <v>0</v>
      </c>
      <c r="N43" s="1357">
        <v>0</v>
      </c>
      <c r="O43" s="1357">
        <v>0</v>
      </c>
      <c r="P43" s="1357">
        <v>0</v>
      </c>
      <c r="Q43" s="1357">
        <v>0</v>
      </c>
      <c r="R43" s="1357">
        <v>0</v>
      </c>
      <c r="S43" s="1357">
        <v>0</v>
      </c>
      <c r="T43" s="1357">
        <v>0</v>
      </c>
      <c r="U43" s="1098"/>
    </row>
    <row r="44" spans="1:21" ht="11.25" customHeight="1">
      <c r="A44" s="168"/>
      <c r="B44" s="170"/>
      <c r="C44" s="1633" t="s">
        <v>443</v>
      </c>
      <c r="D44" s="1633" t="s">
        <v>443</v>
      </c>
      <c r="E44" s="1346"/>
      <c r="F44" s="1357">
        <v>843.52746803847867</v>
      </c>
      <c r="G44" s="1357">
        <v>0</v>
      </c>
      <c r="H44" s="1357">
        <v>786.97687968704361</v>
      </c>
      <c r="I44" s="1357">
        <v>0</v>
      </c>
      <c r="J44" s="1357">
        <v>48.536602337449182</v>
      </c>
      <c r="K44" s="1357">
        <v>0</v>
      </c>
      <c r="L44" s="1357">
        <v>8.0139860139860133</v>
      </c>
      <c r="M44" s="1357">
        <v>0</v>
      </c>
      <c r="N44" s="1357">
        <v>1</v>
      </c>
      <c r="O44" s="1357">
        <v>0</v>
      </c>
      <c r="P44" s="1357">
        <v>1</v>
      </c>
      <c r="Q44" s="1357">
        <v>0</v>
      </c>
      <c r="R44" s="1357">
        <v>0</v>
      </c>
      <c r="S44" s="1357">
        <v>0</v>
      </c>
      <c r="T44" s="1357">
        <v>0</v>
      </c>
      <c r="U44" s="1098"/>
    </row>
    <row r="45" spans="1:21" ht="11.25" customHeight="1">
      <c r="A45" s="168"/>
      <c r="B45" s="170"/>
      <c r="C45" s="1633" t="s">
        <v>624</v>
      </c>
      <c r="D45" s="1633" t="s">
        <v>536</v>
      </c>
      <c r="E45" s="1346"/>
      <c r="F45" s="1357">
        <v>2122.2115438174578</v>
      </c>
      <c r="G45" s="1357">
        <v>0</v>
      </c>
      <c r="H45" s="1357">
        <v>2044.2601718164349</v>
      </c>
      <c r="I45" s="1357">
        <v>0</v>
      </c>
      <c r="J45" s="1357">
        <v>73.17474131120521</v>
      </c>
      <c r="K45" s="1357">
        <v>0</v>
      </c>
      <c r="L45" s="1357">
        <v>4.7766306898169875</v>
      </c>
      <c r="M45" s="1357">
        <v>0</v>
      </c>
      <c r="N45" s="1357">
        <v>2</v>
      </c>
      <c r="O45" s="1357">
        <v>0</v>
      </c>
      <c r="P45" s="1357">
        <v>2</v>
      </c>
      <c r="Q45" s="1357">
        <v>0</v>
      </c>
      <c r="R45" s="1357">
        <v>0</v>
      </c>
      <c r="S45" s="1357">
        <v>0</v>
      </c>
      <c r="T45" s="1357">
        <v>0</v>
      </c>
      <c r="U45" s="1098"/>
    </row>
    <row r="46" spans="1:21" ht="11.25" customHeight="1">
      <c r="A46" s="168"/>
      <c r="B46" s="170"/>
      <c r="C46" s="1633" t="s">
        <v>537</v>
      </c>
      <c r="D46" s="1633" t="s">
        <v>538</v>
      </c>
      <c r="E46" s="1346"/>
      <c r="F46" s="1357">
        <v>15219.76288048628</v>
      </c>
      <c r="G46" s="1357">
        <v>0</v>
      </c>
      <c r="H46" s="1357">
        <v>13682.197074058478</v>
      </c>
      <c r="I46" s="1357">
        <v>0</v>
      </c>
      <c r="J46" s="1357">
        <v>1493.9526816474554</v>
      </c>
      <c r="K46" s="1357">
        <v>0</v>
      </c>
      <c r="L46" s="1357">
        <v>43.613124780348905</v>
      </c>
      <c r="M46" s="1357">
        <v>0</v>
      </c>
      <c r="N46" s="1357">
        <v>6</v>
      </c>
      <c r="O46" s="1357">
        <v>0</v>
      </c>
      <c r="P46" s="1357">
        <v>6</v>
      </c>
      <c r="Q46" s="1357">
        <v>0</v>
      </c>
      <c r="R46" s="1357">
        <v>0</v>
      </c>
      <c r="S46" s="1357">
        <v>0</v>
      </c>
      <c r="T46" s="1357">
        <v>0</v>
      </c>
      <c r="U46" s="1098"/>
    </row>
    <row r="47" spans="1:21" ht="11.25" customHeight="1">
      <c r="A47" s="168"/>
      <c r="B47" s="170"/>
      <c r="C47" s="1633" t="s">
        <v>623</v>
      </c>
      <c r="D47" s="1633" t="s">
        <v>539</v>
      </c>
      <c r="E47" s="1346"/>
      <c r="F47" s="1357">
        <v>6163.2910332460542</v>
      </c>
      <c r="G47" s="1357">
        <v>0</v>
      </c>
      <c r="H47" s="1357">
        <v>6112.3869796613408</v>
      </c>
      <c r="I47" s="1357">
        <v>0</v>
      </c>
      <c r="J47" s="1357">
        <v>45.765226561697958</v>
      </c>
      <c r="K47" s="1357">
        <v>0</v>
      </c>
      <c r="L47" s="1357">
        <v>5.1388270230141053</v>
      </c>
      <c r="M47" s="1357">
        <v>0</v>
      </c>
      <c r="N47" s="1357">
        <v>4</v>
      </c>
      <c r="O47" s="1357">
        <v>0</v>
      </c>
      <c r="P47" s="1357">
        <v>4</v>
      </c>
      <c r="Q47" s="1357">
        <v>0</v>
      </c>
      <c r="R47" s="1357">
        <v>0</v>
      </c>
      <c r="S47" s="1357">
        <v>0</v>
      </c>
      <c r="T47" s="1357">
        <v>0</v>
      </c>
      <c r="U47" s="1098"/>
    </row>
    <row r="48" spans="1:21" ht="11.25" customHeight="1">
      <c r="A48" s="168"/>
      <c r="B48" s="170"/>
      <c r="C48" s="1633" t="s">
        <v>447</v>
      </c>
      <c r="D48" s="1633" t="s">
        <v>447</v>
      </c>
      <c r="E48" s="1346"/>
      <c r="F48" s="1357">
        <v>1650.8365128913015</v>
      </c>
      <c r="G48" s="1357">
        <v>0</v>
      </c>
      <c r="H48" s="1357">
        <v>1583.4350188345325</v>
      </c>
      <c r="I48" s="1357">
        <v>0</v>
      </c>
      <c r="J48" s="1357">
        <v>66.401494056769053</v>
      </c>
      <c r="K48" s="1357">
        <v>0</v>
      </c>
      <c r="L48" s="1357">
        <v>1</v>
      </c>
      <c r="M48" s="1357">
        <v>0</v>
      </c>
      <c r="N48" s="1357">
        <v>0</v>
      </c>
      <c r="O48" s="1357">
        <v>0</v>
      </c>
      <c r="P48" s="1357">
        <v>0</v>
      </c>
      <c r="Q48" s="1357">
        <v>0</v>
      </c>
      <c r="R48" s="1357">
        <v>0</v>
      </c>
      <c r="S48" s="1357">
        <v>0</v>
      </c>
      <c r="T48" s="1357">
        <v>0</v>
      </c>
      <c r="U48" s="1098"/>
    </row>
    <row r="49" spans="1:21" ht="11.25" customHeight="1">
      <c r="A49" s="168"/>
      <c r="B49" s="170"/>
      <c r="C49" s="1633" t="s">
        <v>540</v>
      </c>
      <c r="D49" s="1633" t="s">
        <v>541</v>
      </c>
      <c r="E49" s="1346"/>
      <c r="F49" s="1357">
        <v>13024.189298150524</v>
      </c>
      <c r="G49" s="1357">
        <v>0</v>
      </c>
      <c r="H49" s="1357">
        <v>12587.648020709361</v>
      </c>
      <c r="I49" s="1357">
        <v>0</v>
      </c>
      <c r="J49" s="1357">
        <v>425.37229521036551</v>
      </c>
      <c r="K49" s="1357">
        <v>0</v>
      </c>
      <c r="L49" s="1357">
        <v>11.168982230796786</v>
      </c>
      <c r="M49" s="1357">
        <v>0</v>
      </c>
      <c r="N49" s="1357">
        <v>0</v>
      </c>
      <c r="O49" s="1357">
        <v>0</v>
      </c>
      <c r="P49" s="1357">
        <v>0</v>
      </c>
      <c r="Q49" s="1357">
        <v>0</v>
      </c>
      <c r="R49" s="1357">
        <v>0</v>
      </c>
      <c r="S49" s="1357">
        <v>0</v>
      </c>
      <c r="T49" s="1357">
        <v>0</v>
      </c>
      <c r="U49" s="1098"/>
    </row>
    <row r="50" spans="1:21" ht="11.25" customHeight="1">
      <c r="A50" s="168"/>
      <c r="B50" s="170"/>
      <c r="C50" s="1633" t="s">
        <v>542</v>
      </c>
      <c r="D50" s="1633" t="s">
        <v>543</v>
      </c>
      <c r="E50" s="1346"/>
      <c r="F50" s="1357">
        <v>1846.9544322270335</v>
      </c>
      <c r="G50" s="1357">
        <v>0</v>
      </c>
      <c r="H50" s="1357">
        <v>1485.9844610992245</v>
      </c>
      <c r="I50" s="1357">
        <v>0</v>
      </c>
      <c r="J50" s="1357">
        <v>355.08517850108205</v>
      </c>
      <c r="K50" s="1357">
        <v>0</v>
      </c>
      <c r="L50" s="1357">
        <v>5.8847926267281103</v>
      </c>
      <c r="M50" s="1357">
        <v>0</v>
      </c>
      <c r="N50" s="1357">
        <v>2</v>
      </c>
      <c r="O50" s="1357">
        <v>0</v>
      </c>
      <c r="P50" s="1357">
        <v>2</v>
      </c>
      <c r="Q50" s="1357">
        <v>0</v>
      </c>
      <c r="R50" s="1357">
        <v>0</v>
      </c>
      <c r="S50" s="1357">
        <v>0</v>
      </c>
      <c r="T50" s="1357">
        <v>0</v>
      </c>
      <c r="U50" s="1098"/>
    </row>
    <row r="51" spans="1:21" ht="11.25" customHeight="1">
      <c r="A51" s="168"/>
      <c r="B51" s="170"/>
      <c r="C51" s="1633" t="s">
        <v>450</v>
      </c>
      <c r="D51" s="1633" t="s">
        <v>450</v>
      </c>
      <c r="E51" s="1346"/>
      <c r="F51" s="1357">
        <v>3058.5766490692904</v>
      </c>
      <c r="G51" s="1357">
        <v>0</v>
      </c>
      <c r="H51" s="1357">
        <v>2922.8253773551587</v>
      </c>
      <c r="I51" s="1357">
        <v>0</v>
      </c>
      <c r="J51" s="1357">
        <v>125.75127171413126</v>
      </c>
      <c r="K51" s="1357">
        <v>0</v>
      </c>
      <c r="L51" s="1357">
        <v>10</v>
      </c>
      <c r="M51" s="1357">
        <v>0</v>
      </c>
      <c r="N51" s="1357">
        <v>2</v>
      </c>
      <c r="O51" s="1357">
        <v>0</v>
      </c>
      <c r="P51" s="1357">
        <v>2</v>
      </c>
      <c r="Q51" s="1357">
        <v>0</v>
      </c>
      <c r="R51" s="1357">
        <v>0</v>
      </c>
      <c r="S51" s="1357">
        <v>0</v>
      </c>
      <c r="T51" s="1357">
        <v>0</v>
      </c>
      <c r="U51" s="1098"/>
    </row>
    <row r="52" spans="1:21" ht="11.25" customHeight="1">
      <c r="A52" s="168"/>
      <c r="B52" s="170"/>
      <c r="C52" s="1633" t="s">
        <v>544</v>
      </c>
      <c r="D52" s="1633" t="s">
        <v>545</v>
      </c>
      <c r="E52" s="1346"/>
      <c r="F52" s="1357">
        <v>703.73870235510776</v>
      </c>
      <c r="G52" s="1357">
        <v>0</v>
      </c>
      <c r="H52" s="1357">
        <v>643.35070490805265</v>
      </c>
      <c r="I52" s="1357">
        <v>0</v>
      </c>
      <c r="J52" s="1357">
        <v>56.102792455967936</v>
      </c>
      <c r="K52" s="1357">
        <v>0</v>
      </c>
      <c r="L52" s="1357">
        <v>4.285204991087344</v>
      </c>
      <c r="M52" s="1357">
        <v>0</v>
      </c>
      <c r="N52" s="1357">
        <v>2</v>
      </c>
      <c r="O52" s="1357">
        <v>0</v>
      </c>
      <c r="P52" s="1357">
        <v>2</v>
      </c>
      <c r="Q52" s="1357">
        <v>0</v>
      </c>
      <c r="R52" s="1357">
        <v>0</v>
      </c>
      <c r="S52" s="1357">
        <v>0</v>
      </c>
      <c r="T52" s="1357">
        <v>0</v>
      </c>
      <c r="U52" s="1098"/>
    </row>
    <row r="53" spans="1:21" ht="11.25" customHeight="1">
      <c r="A53" s="168"/>
      <c r="B53" s="170"/>
      <c r="C53" s="1633" t="s">
        <v>546</v>
      </c>
      <c r="D53" s="1633" t="s">
        <v>547</v>
      </c>
      <c r="E53" s="1346"/>
      <c r="F53" s="1357">
        <v>23.932726190629275</v>
      </c>
      <c r="G53" s="1357">
        <v>0</v>
      </c>
      <c r="H53" s="1357">
        <v>23.932726190629275</v>
      </c>
      <c r="I53" s="1357">
        <v>0</v>
      </c>
      <c r="J53" s="1357">
        <v>0</v>
      </c>
      <c r="K53" s="1357">
        <v>0</v>
      </c>
      <c r="L53" s="1357">
        <v>0</v>
      </c>
      <c r="M53" s="1357">
        <v>0</v>
      </c>
      <c r="N53" s="1357">
        <v>0</v>
      </c>
      <c r="O53" s="1357">
        <v>0</v>
      </c>
      <c r="P53" s="1357">
        <v>0</v>
      </c>
      <c r="Q53" s="1357">
        <v>0</v>
      </c>
      <c r="R53" s="1357">
        <v>0</v>
      </c>
      <c r="S53" s="1357">
        <v>0</v>
      </c>
      <c r="T53" s="1357">
        <v>0</v>
      </c>
      <c r="U53" s="1098"/>
    </row>
    <row r="54" spans="1:21" ht="11.25" customHeight="1">
      <c r="A54" s="168"/>
      <c r="B54" s="170"/>
      <c r="C54" s="1633" t="s">
        <v>548</v>
      </c>
      <c r="D54" s="1633" t="s">
        <v>548</v>
      </c>
      <c r="E54" s="1346"/>
      <c r="F54" s="1357">
        <v>64.680628272251312</v>
      </c>
      <c r="G54" s="1357">
        <v>0</v>
      </c>
      <c r="H54" s="1357">
        <v>12.680628272251308</v>
      </c>
      <c r="I54" s="1357">
        <v>0</v>
      </c>
      <c r="J54" s="1357">
        <v>0</v>
      </c>
      <c r="K54" s="1357">
        <v>0</v>
      </c>
      <c r="L54" s="1357">
        <v>52</v>
      </c>
      <c r="M54" s="1357">
        <v>0</v>
      </c>
      <c r="N54" s="1357">
        <v>0</v>
      </c>
      <c r="O54" s="1357">
        <v>0</v>
      </c>
      <c r="P54" s="1357">
        <v>0</v>
      </c>
      <c r="Q54" s="1357">
        <v>0</v>
      </c>
      <c r="R54" s="1357">
        <v>0</v>
      </c>
      <c r="S54" s="1357">
        <v>0</v>
      </c>
      <c r="T54" s="1357">
        <v>0</v>
      </c>
      <c r="U54" s="1098"/>
    </row>
    <row r="55" spans="1:21" ht="9" customHeight="1" thickBot="1">
      <c r="A55" s="168"/>
      <c r="B55" s="170"/>
      <c r="C55" s="1347"/>
      <c r="D55" s="1348"/>
      <c r="E55" s="1346"/>
      <c r="F55" s="1349"/>
      <c r="G55" s="1349"/>
      <c r="H55" s="1349"/>
      <c r="I55" s="1349"/>
      <c r="J55" s="1349"/>
      <c r="K55" s="1349"/>
      <c r="L55" s="1349"/>
      <c r="M55" s="1349"/>
      <c r="N55" s="1349"/>
      <c r="O55" s="1349"/>
      <c r="P55" s="1349"/>
      <c r="Q55" s="1349"/>
      <c r="R55" s="1349"/>
      <c r="S55" s="1349"/>
      <c r="T55" s="1349"/>
      <c r="U55" s="555"/>
    </row>
    <row r="56" spans="1:21" ht="13.5" thickBot="1">
      <c r="A56" s="168"/>
      <c r="B56" s="170"/>
      <c r="C56" s="1636" t="s">
        <v>549</v>
      </c>
      <c r="D56" s="1637"/>
      <c r="E56" s="1637"/>
      <c r="F56" s="1637"/>
      <c r="G56" s="1637"/>
      <c r="H56" s="1637"/>
      <c r="I56" s="1637"/>
      <c r="J56" s="1637"/>
      <c r="K56" s="1637"/>
      <c r="L56" s="1637"/>
      <c r="M56" s="1637"/>
      <c r="N56" s="1637"/>
      <c r="O56" s="1637"/>
      <c r="P56" s="1637"/>
      <c r="Q56" s="1637"/>
      <c r="R56" s="1637"/>
      <c r="S56" s="1637"/>
      <c r="T56" s="1638"/>
      <c r="U56" s="555"/>
    </row>
    <row r="57" spans="1:21" ht="4.5" customHeight="1">
      <c r="A57" s="168"/>
      <c r="B57" s="170"/>
      <c r="C57" s="1350"/>
      <c r="D57" s="1351"/>
      <c r="E57" s="1351"/>
      <c r="F57" s="1351"/>
      <c r="G57" s="1351"/>
      <c r="H57" s="1351"/>
      <c r="I57" s="1351"/>
      <c r="J57" s="1351"/>
      <c r="K57" s="1351"/>
      <c r="L57" s="1351"/>
      <c r="M57" s="1351"/>
      <c r="N57" s="1351"/>
      <c r="O57" s="1351"/>
      <c r="P57" s="1351"/>
      <c r="Q57" s="1351"/>
      <c r="R57" s="1351"/>
      <c r="S57" s="1351"/>
      <c r="T57" s="1351"/>
      <c r="U57" s="555"/>
    </row>
    <row r="58" spans="1:21">
      <c r="A58" s="168"/>
      <c r="B58" s="170"/>
      <c r="C58" s="1628">
        <v>2011</v>
      </c>
      <c r="D58" s="1629"/>
      <c r="E58" s="1336"/>
      <c r="F58" s="1632" t="s">
        <v>70</v>
      </c>
      <c r="G58" s="1632"/>
      <c r="H58" s="1632"/>
      <c r="I58" s="1632"/>
      <c r="J58" s="1632"/>
      <c r="K58" s="1632"/>
      <c r="L58" s="1632"/>
      <c r="M58" s="1337"/>
      <c r="N58" s="1632" t="s">
        <v>628</v>
      </c>
      <c r="O58" s="1632"/>
      <c r="P58" s="1632"/>
      <c r="Q58" s="1632"/>
      <c r="R58" s="1632"/>
      <c r="S58" s="1632"/>
      <c r="T58" s="1632"/>
      <c r="U58" s="555"/>
    </row>
    <row r="59" spans="1:21" s="1198" customFormat="1" ht="15" customHeight="1">
      <c r="A59" s="1196"/>
      <c r="B59" s="1197"/>
      <c r="C59" s="1630"/>
      <c r="D59" s="1631"/>
      <c r="E59" s="1336"/>
      <c r="F59" s="1338" t="s">
        <v>70</v>
      </c>
      <c r="G59" s="1339"/>
      <c r="H59" s="1338" t="s">
        <v>625</v>
      </c>
      <c r="I59" s="1337"/>
      <c r="J59" s="1338" t="s">
        <v>626</v>
      </c>
      <c r="K59" s="1337"/>
      <c r="L59" s="1338" t="s">
        <v>627</v>
      </c>
      <c r="M59" s="1337"/>
      <c r="N59" s="1338" t="s">
        <v>70</v>
      </c>
      <c r="O59" s="1339"/>
      <c r="P59" s="1338" t="s">
        <v>625</v>
      </c>
      <c r="Q59" s="1337"/>
      <c r="R59" s="1338" t="s">
        <v>626</v>
      </c>
      <c r="S59" s="1337"/>
      <c r="T59" s="1338" t="s">
        <v>627</v>
      </c>
      <c r="U59" s="1098"/>
    </row>
    <row r="60" spans="1:21" s="199" customFormat="1">
      <c r="A60" s="197"/>
      <c r="B60" s="198"/>
      <c r="C60" s="1352"/>
      <c r="D60" s="1353" t="s">
        <v>70</v>
      </c>
      <c r="E60" s="1336"/>
      <c r="F60" s="1357">
        <v>209182.99999998396</v>
      </c>
      <c r="G60" s="1357">
        <v>0</v>
      </c>
      <c r="H60" s="1357">
        <v>199444.54523790494</v>
      </c>
      <c r="I60" s="1357">
        <v>0</v>
      </c>
      <c r="J60" s="1357">
        <v>9287.1505178488205</v>
      </c>
      <c r="K60" s="1357">
        <v>0</v>
      </c>
      <c r="L60" s="1357">
        <v>451.30424423311143</v>
      </c>
      <c r="M60" s="1357">
        <v>0</v>
      </c>
      <c r="N60" s="1357">
        <v>196</v>
      </c>
      <c r="O60" s="1357">
        <v>0</v>
      </c>
      <c r="P60" s="1357">
        <v>178</v>
      </c>
      <c r="Q60" s="1357">
        <v>0</v>
      </c>
      <c r="R60" s="1357">
        <v>18</v>
      </c>
      <c r="S60" s="1357">
        <v>0</v>
      </c>
      <c r="T60" s="1357">
        <v>0</v>
      </c>
      <c r="U60" s="1098"/>
    </row>
    <row r="61" spans="1:21" s="199" customFormat="1" ht="11.25" customHeight="1">
      <c r="A61" s="197"/>
      <c r="B61" s="198"/>
      <c r="C61" s="1354"/>
      <c r="D61" s="1344" t="s">
        <v>550</v>
      </c>
      <c r="E61" s="1336"/>
      <c r="F61" s="1357">
        <v>473.07957116974427</v>
      </c>
      <c r="G61" s="1357">
        <v>0</v>
      </c>
      <c r="H61" s="1357">
        <v>450.30426729007547</v>
      </c>
      <c r="I61" s="1357">
        <v>0</v>
      </c>
      <c r="J61" s="1357">
        <v>22.775303879668748</v>
      </c>
      <c r="K61" s="1357">
        <v>0</v>
      </c>
      <c r="L61" s="1357">
        <v>0</v>
      </c>
      <c r="M61" s="1357">
        <v>0</v>
      </c>
      <c r="N61" s="1357">
        <v>0</v>
      </c>
      <c r="O61" s="1357">
        <v>0</v>
      </c>
      <c r="P61" s="1357">
        <v>0</v>
      </c>
      <c r="Q61" s="1357">
        <v>0</v>
      </c>
      <c r="R61" s="1357">
        <v>0</v>
      </c>
      <c r="S61" s="1357">
        <v>0</v>
      </c>
      <c r="T61" s="1357">
        <v>0</v>
      </c>
      <c r="U61" s="1098"/>
    </row>
    <row r="62" spans="1:21" s="199" customFormat="1" ht="11.25" customHeight="1">
      <c r="A62" s="197"/>
      <c r="B62" s="198"/>
      <c r="C62" s="1354"/>
      <c r="D62" s="1355" t="s">
        <v>551</v>
      </c>
      <c r="E62" s="1336"/>
      <c r="F62" s="1357">
        <v>19912.603719059112</v>
      </c>
      <c r="G62" s="1357">
        <v>0</v>
      </c>
      <c r="H62" s="1357">
        <v>18874.739963330761</v>
      </c>
      <c r="I62" s="1357">
        <v>0</v>
      </c>
      <c r="J62" s="1357">
        <v>1013.4566882904024</v>
      </c>
      <c r="K62" s="1357">
        <v>0</v>
      </c>
      <c r="L62" s="1357">
        <v>24.407067438050365</v>
      </c>
      <c r="M62" s="1357">
        <v>0</v>
      </c>
      <c r="N62" s="1357">
        <v>11</v>
      </c>
      <c r="O62" s="1357">
        <v>0</v>
      </c>
      <c r="P62" s="1357">
        <v>9</v>
      </c>
      <c r="Q62" s="1357">
        <v>0</v>
      </c>
      <c r="R62" s="1357">
        <v>2</v>
      </c>
      <c r="S62" s="1357">
        <v>0</v>
      </c>
      <c r="T62" s="1357">
        <v>0</v>
      </c>
      <c r="U62" s="1098"/>
    </row>
    <row r="63" spans="1:21" s="199" customFormat="1" ht="11.25" customHeight="1">
      <c r="A63" s="197"/>
      <c r="B63" s="198" t="s">
        <v>552</v>
      </c>
      <c r="C63" s="1354"/>
      <c r="D63" s="1355" t="s">
        <v>553</v>
      </c>
      <c r="E63" s="1336"/>
      <c r="F63" s="1357">
        <v>53233.940964148227</v>
      </c>
      <c r="G63" s="1357">
        <v>0</v>
      </c>
      <c r="H63" s="1357">
        <v>50135.818813014259</v>
      </c>
      <c r="I63" s="1357">
        <v>0</v>
      </c>
      <c r="J63" s="1357">
        <v>2977.1810334783413</v>
      </c>
      <c r="K63" s="1357">
        <v>0</v>
      </c>
      <c r="L63" s="1357">
        <v>120.94111765565142</v>
      </c>
      <c r="M63" s="1357">
        <v>0</v>
      </c>
      <c r="N63" s="1357">
        <v>28</v>
      </c>
      <c r="O63" s="1357">
        <v>0</v>
      </c>
      <c r="P63" s="1357">
        <v>23</v>
      </c>
      <c r="Q63" s="1357">
        <v>0</v>
      </c>
      <c r="R63" s="1357">
        <v>5</v>
      </c>
      <c r="S63" s="1357">
        <v>0</v>
      </c>
      <c r="T63" s="1357">
        <v>0</v>
      </c>
      <c r="U63" s="1098"/>
    </row>
    <row r="64" spans="1:21" s="199" customFormat="1" ht="11.25" customHeight="1">
      <c r="A64" s="197"/>
      <c r="B64" s="198"/>
      <c r="C64" s="1354"/>
      <c r="D64" s="1356" t="s">
        <v>554</v>
      </c>
      <c r="E64" s="1336"/>
      <c r="F64" s="1357">
        <v>59415.188638606051</v>
      </c>
      <c r="G64" s="1357">
        <v>0</v>
      </c>
      <c r="H64" s="1357">
        <v>56391.905537040926</v>
      </c>
      <c r="I64" s="1357">
        <v>0</v>
      </c>
      <c r="J64" s="1357">
        <v>2926.8355967030043</v>
      </c>
      <c r="K64" s="1357">
        <v>0</v>
      </c>
      <c r="L64" s="1357">
        <v>96.447504862065998</v>
      </c>
      <c r="M64" s="1357">
        <v>0</v>
      </c>
      <c r="N64" s="1357">
        <v>45</v>
      </c>
      <c r="O64" s="1357">
        <v>0</v>
      </c>
      <c r="P64" s="1357">
        <v>41</v>
      </c>
      <c r="Q64" s="1357">
        <v>0</v>
      </c>
      <c r="R64" s="1357">
        <v>4</v>
      </c>
      <c r="S64" s="1357">
        <v>0</v>
      </c>
      <c r="T64" s="1357">
        <v>0</v>
      </c>
      <c r="U64" s="1098"/>
    </row>
    <row r="65" spans="1:21" s="199" customFormat="1" ht="11.25" customHeight="1">
      <c r="A65" s="197"/>
      <c r="B65" s="198"/>
      <c r="C65" s="1354"/>
      <c r="D65" s="1344" t="s">
        <v>555</v>
      </c>
      <c r="E65" s="1336"/>
      <c r="F65" s="1357">
        <v>48037.991019715868</v>
      </c>
      <c r="G65" s="1357">
        <v>0</v>
      </c>
      <c r="H65" s="1357">
        <v>46359.023486959049</v>
      </c>
      <c r="I65" s="1357">
        <v>0</v>
      </c>
      <c r="J65" s="1357">
        <v>1630.2153007178197</v>
      </c>
      <c r="K65" s="1357">
        <v>0</v>
      </c>
      <c r="L65" s="1357">
        <v>48.752232038939532</v>
      </c>
      <c r="M65" s="1357">
        <v>0</v>
      </c>
      <c r="N65" s="1357">
        <v>66</v>
      </c>
      <c r="O65" s="1357">
        <v>0</v>
      </c>
      <c r="P65" s="1357">
        <v>60</v>
      </c>
      <c r="Q65" s="1357">
        <v>0</v>
      </c>
      <c r="R65" s="1357">
        <v>6</v>
      </c>
      <c r="S65" s="1357">
        <v>0</v>
      </c>
      <c r="T65" s="1357">
        <v>0</v>
      </c>
      <c r="U65" s="1098"/>
    </row>
    <row r="66" spans="1:21" s="199" customFormat="1" ht="11.25" customHeight="1">
      <c r="A66" s="197"/>
      <c r="B66" s="198"/>
      <c r="C66" s="1354"/>
      <c r="D66" s="1355" t="s">
        <v>556</v>
      </c>
      <c r="E66" s="1336"/>
      <c r="F66" s="1357">
        <v>22488.982727766375</v>
      </c>
      <c r="G66" s="1357">
        <v>0</v>
      </c>
      <c r="H66" s="1357">
        <v>21984.694829841999</v>
      </c>
      <c r="I66" s="1357">
        <v>0</v>
      </c>
      <c r="J66" s="1357">
        <v>486.44475937461476</v>
      </c>
      <c r="K66" s="1357">
        <v>0</v>
      </c>
      <c r="L66" s="1357">
        <v>17.843138549772732</v>
      </c>
      <c r="M66" s="1357">
        <v>0</v>
      </c>
      <c r="N66" s="1357">
        <v>36</v>
      </c>
      <c r="O66" s="1357">
        <v>0</v>
      </c>
      <c r="P66" s="1357">
        <v>35</v>
      </c>
      <c r="Q66" s="1357">
        <v>0</v>
      </c>
      <c r="R66" s="1357">
        <v>1</v>
      </c>
      <c r="S66" s="1357">
        <v>0</v>
      </c>
      <c r="T66" s="1357">
        <v>0</v>
      </c>
      <c r="U66" s="1098"/>
    </row>
    <row r="67" spans="1:21" s="199" customFormat="1" ht="11.25" customHeight="1">
      <c r="A67" s="197"/>
      <c r="B67" s="198"/>
      <c r="C67" s="1354"/>
      <c r="D67" s="1355" t="s">
        <v>498</v>
      </c>
      <c r="E67" s="1336"/>
      <c r="F67" s="1357">
        <v>2504.1636771245212</v>
      </c>
      <c r="G67" s="1357">
        <v>0</v>
      </c>
      <c r="H67" s="1357">
        <v>2455.478043509178</v>
      </c>
      <c r="I67" s="1357">
        <v>0</v>
      </c>
      <c r="J67" s="1357">
        <v>48.685633615343576</v>
      </c>
      <c r="K67" s="1357">
        <v>0</v>
      </c>
      <c r="L67" s="1357">
        <v>0</v>
      </c>
      <c r="M67" s="1357">
        <v>0</v>
      </c>
      <c r="N67" s="1357">
        <v>10</v>
      </c>
      <c r="O67" s="1357">
        <v>0</v>
      </c>
      <c r="P67" s="1357">
        <v>10</v>
      </c>
      <c r="Q67" s="1357">
        <v>0</v>
      </c>
      <c r="R67" s="1357">
        <v>0</v>
      </c>
      <c r="S67" s="1357">
        <v>0</v>
      </c>
      <c r="T67" s="1357">
        <v>0</v>
      </c>
      <c r="U67" s="1098"/>
    </row>
    <row r="68" spans="1:21" s="199" customFormat="1" ht="11.25" customHeight="1">
      <c r="A68" s="197"/>
      <c r="B68" s="198"/>
      <c r="C68" s="1354"/>
      <c r="D68" s="1355" t="s">
        <v>548</v>
      </c>
      <c r="E68" s="1345"/>
      <c r="F68" s="1357">
        <v>3117.0496824075967</v>
      </c>
      <c r="G68" s="1357">
        <v>0</v>
      </c>
      <c r="H68" s="1357">
        <v>2792.5802969293122</v>
      </c>
      <c r="I68" s="1357">
        <v>0</v>
      </c>
      <c r="J68" s="1357">
        <v>181.55620178965469</v>
      </c>
      <c r="K68" s="1357">
        <v>0</v>
      </c>
      <c r="L68" s="1357">
        <v>142.91318368863119</v>
      </c>
      <c r="M68" s="1357">
        <v>0</v>
      </c>
      <c r="N68" s="1357">
        <v>0</v>
      </c>
      <c r="O68" s="1357">
        <v>0</v>
      </c>
      <c r="P68" s="1357">
        <v>0</v>
      </c>
      <c r="Q68" s="1357">
        <v>0</v>
      </c>
      <c r="R68" s="1357">
        <v>0</v>
      </c>
      <c r="S68" s="1357">
        <v>0</v>
      </c>
      <c r="T68" s="1357">
        <v>0</v>
      </c>
      <c r="U68" s="1098"/>
    </row>
    <row r="69" spans="1:21" s="204" customFormat="1" ht="12" customHeight="1">
      <c r="A69" s="202"/>
      <c r="B69" s="1199"/>
      <c r="C69" s="1200"/>
      <c r="D69" s="1639" t="s">
        <v>557</v>
      </c>
      <c r="E69" s="1639"/>
      <c r="F69" s="1639"/>
      <c r="G69" s="1639"/>
      <c r="H69" s="1639"/>
      <c r="I69" s="1639"/>
      <c r="J69" s="1639"/>
      <c r="K69" s="1639"/>
      <c r="L69" s="1639"/>
      <c r="M69" s="1639"/>
      <c r="N69" s="1200"/>
      <c r="O69" s="1200"/>
      <c r="P69" s="1200"/>
      <c r="Q69" s="1188"/>
      <c r="R69" s="1188"/>
      <c r="S69" s="1188"/>
      <c r="T69" s="1188"/>
      <c r="U69" s="1098"/>
    </row>
    <row r="70" spans="1:21" ht="13.5" customHeight="1">
      <c r="A70" s="170"/>
      <c r="B70" s="198"/>
      <c r="C70" s="1201" t="s">
        <v>558</v>
      </c>
      <c r="D70" s="186"/>
      <c r="E70" s="186"/>
      <c r="F70" s="1065" t="s">
        <v>559</v>
      </c>
      <c r="G70" s="186"/>
      <c r="H70" s="186"/>
      <c r="I70" s="186"/>
      <c r="K70" s="1065"/>
      <c r="L70" s="186"/>
      <c r="M70" s="186"/>
      <c r="N70" s="186"/>
      <c r="O70" s="186"/>
      <c r="P70" s="186"/>
      <c r="Q70" s="170"/>
      <c r="R70" s="271"/>
      <c r="S70" s="271"/>
      <c r="T70" s="271"/>
      <c r="U70" s="1098"/>
    </row>
    <row r="71" spans="1:21" ht="13.5" customHeight="1">
      <c r="A71" s="168"/>
      <c r="B71" s="170"/>
      <c r="C71" s="170"/>
      <c r="D71" s="170"/>
      <c r="E71" s="170"/>
      <c r="F71" s="170"/>
      <c r="G71" s="170"/>
      <c r="H71" s="170"/>
      <c r="I71" s="170"/>
      <c r="J71" s="170"/>
      <c r="K71" s="170"/>
      <c r="L71" s="170"/>
      <c r="M71" s="170"/>
      <c r="N71" s="170"/>
      <c r="O71" s="1582">
        <v>41671</v>
      </c>
      <c r="P71" s="1582"/>
      <c r="Q71" s="1582"/>
      <c r="R71" s="1582"/>
      <c r="S71" s="1582"/>
      <c r="T71" s="1582"/>
      <c r="U71" s="334">
        <v>17</v>
      </c>
    </row>
    <row r="72" spans="1:21">
      <c r="F72" s="183"/>
      <c r="G72" s="183"/>
      <c r="H72" s="183"/>
      <c r="I72" s="183"/>
      <c r="J72" s="183"/>
      <c r="K72" s="183"/>
      <c r="L72" s="183"/>
      <c r="M72" s="183"/>
      <c r="N72" s="183"/>
      <c r="O72" s="183"/>
      <c r="P72" s="183"/>
      <c r="Q72" s="183"/>
      <c r="R72" s="183"/>
      <c r="S72" s="183"/>
      <c r="T72" s="183"/>
    </row>
    <row r="73" spans="1:21">
      <c r="U73" s="556"/>
    </row>
    <row r="74" spans="1:21">
      <c r="U74" s="557"/>
    </row>
    <row r="83" spans="2:21">
      <c r="B83" s="169"/>
      <c r="U83" s="169"/>
    </row>
    <row r="84" spans="2:21">
      <c r="B84" s="169"/>
      <c r="U84" s="169"/>
    </row>
  </sheetData>
  <mergeCells count="35">
    <mergeCell ref="C58:D59"/>
    <mergeCell ref="F58:L58"/>
    <mergeCell ref="N58:T58"/>
    <mergeCell ref="D69:M69"/>
    <mergeCell ref="O71:T71"/>
    <mergeCell ref="C56:T56"/>
    <mergeCell ref="C44:D44"/>
    <mergeCell ref="C45:D45"/>
    <mergeCell ref="C46:D46"/>
    <mergeCell ref="C47:D47"/>
    <mergeCell ref="C48:D48"/>
    <mergeCell ref="C49:D49"/>
    <mergeCell ref="C50:D50"/>
    <mergeCell ref="C51:D51"/>
    <mergeCell ref="C52:D52"/>
    <mergeCell ref="C53:D53"/>
    <mergeCell ref="C54:D54"/>
    <mergeCell ref="C43:D43"/>
    <mergeCell ref="C8:D8"/>
    <mergeCell ref="C9:D9"/>
    <mergeCell ref="C10:D10"/>
    <mergeCell ref="C11:D11"/>
    <mergeCell ref="C36:D36"/>
    <mergeCell ref="C37:D37"/>
    <mergeCell ref="C38:D38"/>
    <mergeCell ref="C39:D39"/>
    <mergeCell ref="C40:D40"/>
    <mergeCell ref="C41:D41"/>
    <mergeCell ref="C42:D42"/>
    <mergeCell ref="B1:D1"/>
    <mergeCell ref="B2:D2"/>
    <mergeCell ref="C4:T4"/>
    <mergeCell ref="C6:D7"/>
    <mergeCell ref="F6:L6"/>
    <mergeCell ref="N6:T6"/>
  </mergeCells>
  <printOptions horizontalCentered="1"/>
  <pageMargins left="0.15748031496062992" right="0.15748031496062992" top="0.19685039370078741" bottom="0.19685039370078741" header="0" footer="0"/>
  <pageSetup paperSize="9" orientation="portrait" r:id="rId1"/>
  <drawing r:id="rId2"/>
</worksheet>
</file>

<file path=xl/worksheets/sheet16.xml><?xml version="1.0" encoding="utf-8"?>
<worksheet xmlns="http://schemas.openxmlformats.org/spreadsheetml/2006/main" xmlns:r="http://schemas.openxmlformats.org/officeDocument/2006/relationships">
  <sheetPr>
    <tabColor theme="3"/>
  </sheetPr>
  <dimension ref="A1:CT84"/>
  <sheetViews>
    <sheetView zoomScaleNormal="100" workbookViewId="0">
      <selection activeCell="I21" sqref="I21"/>
    </sheetView>
  </sheetViews>
  <sheetFormatPr defaultRowHeight="12.75"/>
  <cols>
    <col min="1" max="1" width="1" style="502" customWidth="1"/>
    <col min="2" max="2" width="2.5703125" style="502" customWidth="1"/>
    <col min="3" max="3" width="2" style="502" customWidth="1"/>
    <col min="4" max="4" width="13.28515625" style="502" customWidth="1"/>
    <col min="5" max="5" width="6.28515625" style="502" customWidth="1"/>
    <col min="6" max="8" width="7.140625" style="502" customWidth="1"/>
    <col min="9" max="9" width="6.42578125" style="502" customWidth="1"/>
    <col min="10" max="10" width="6.5703125" style="502" customWidth="1"/>
    <col min="11" max="11" width="7.7109375" style="502" customWidth="1"/>
    <col min="12" max="12" width="28.42578125" style="502" customWidth="1"/>
    <col min="13" max="13" width="2.5703125" style="502" customWidth="1"/>
    <col min="14" max="14" width="1" style="502" customWidth="1"/>
    <col min="15" max="29" width="9.140625" style="502"/>
    <col min="30" max="30" width="15.140625" style="502" customWidth="1"/>
    <col min="31" max="34" width="6.42578125" style="502" customWidth="1"/>
    <col min="35" max="36" width="2.140625" style="502" customWidth="1"/>
    <col min="37" max="38" width="6.42578125" style="502" customWidth="1"/>
    <col min="39" max="39" width="15.140625" style="502" customWidth="1"/>
    <col min="40" max="41" width="6.42578125" style="502" customWidth="1"/>
    <col min="42" max="16384" width="9.140625" style="502"/>
  </cols>
  <sheetData>
    <row r="1" spans="1:56" ht="13.5" customHeight="1">
      <c r="A1" s="497"/>
      <c r="B1" s="501"/>
      <c r="C1" s="501"/>
      <c r="D1" s="501"/>
      <c r="E1" s="501"/>
      <c r="F1" s="498"/>
      <c r="G1" s="498"/>
      <c r="H1" s="498"/>
      <c r="I1" s="498"/>
      <c r="J1" s="498"/>
      <c r="K1" s="498"/>
      <c r="L1" s="1534" t="s">
        <v>402</v>
      </c>
      <c r="M1" s="1534"/>
      <c r="N1" s="497"/>
    </row>
    <row r="2" spans="1:56" ht="6" customHeight="1">
      <c r="A2" s="497"/>
      <c r="B2" s="1648"/>
      <c r="C2" s="1649"/>
      <c r="D2" s="1649"/>
      <c r="E2" s="1369"/>
      <c r="F2" s="1369"/>
      <c r="G2" s="1369"/>
      <c r="H2" s="1369"/>
      <c r="I2" s="1369"/>
      <c r="J2" s="1369"/>
      <c r="K2" s="1369"/>
      <c r="L2" s="560"/>
      <c r="M2" s="507"/>
      <c r="N2" s="497"/>
      <c r="O2" s="574"/>
      <c r="P2" s="574"/>
      <c r="Q2" s="574"/>
      <c r="R2" s="574"/>
      <c r="S2" s="574"/>
      <c r="T2" s="574"/>
      <c r="U2" s="574"/>
      <c r="V2" s="574"/>
      <c r="W2" s="574"/>
      <c r="X2" s="574"/>
      <c r="Y2" s="574"/>
      <c r="Z2" s="574"/>
      <c r="AA2" s="574"/>
      <c r="AB2" s="574"/>
      <c r="AC2" s="574"/>
      <c r="AD2" s="574"/>
      <c r="AE2" s="574"/>
      <c r="AF2" s="574"/>
      <c r="AG2" s="574"/>
      <c r="AH2" s="574"/>
      <c r="AI2" s="574"/>
      <c r="AJ2" s="574"/>
      <c r="AK2" s="574"/>
      <c r="AL2" s="574"/>
      <c r="AM2" s="574"/>
      <c r="AN2" s="574"/>
      <c r="AO2" s="574"/>
      <c r="AP2" s="574"/>
      <c r="AQ2" s="574"/>
      <c r="AR2" s="574"/>
      <c r="AS2" s="574"/>
      <c r="AT2" s="574"/>
      <c r="AU2" s="574"/>
      <c r="AV2" s="574"/>
      <c r="AW2" s="574"/>
      <c r="AX2" s="574"/>
      <c r="AY2" s="574"/>
      <c r="AZ2" s="574"/>
      <c r="BA2" s="574"/>
      <c r="BB2" s="574"/>
      <c r="BC2" s="574"/>
      <c r="BD2" s="574"/>
    </row>
    <row r="3" spans="1:56" ht="11.25" customHeight="1" thickBot="1">
      <c r="A3" s="497"/>
      <c r="B3" s="575"/>
      <c r="C3" s="507"/>
      <c r="D3" s="507"/>
      <c r="E3" s="507"/>
      <c r="F3" s="507"/>
      <c r="G3" s="507"/>
      <c r="H3" s="507"/>
      <c r="I3" s="507"/>
      <c r="J3" s="507"/>
      <c r="K3" s="507"/>
      <c r="L3" s="940" t="s">
        <v>75</v>
      </c>
      <c r="M3" s="507"/>
      <c r="N3" s="497"/>
      <c r="O3" s="574"/>
      <c r="P3" s="574"/>
      <c r="Q3" s="574"/>
      <c r="R3" s="574"/>
      <c r="S3" s="574"/>
      <c r="T3" s="574"/>
      <c r="U3" s="574"/>
      <c r="V3" s="574"/>
      <c r="W3" s="574"/>
      <c r="X3" s="574"/>
      <c r="Y3" s="574"/>
      <c r="Z3" s="574"/>
      <c r="AA3" s="574"/>
      <c r="AB3" s="574"/>
      <c r="AC3" s="574"/>
      <c r="AD3" s="574"/>
      <c r="AE3" s="574"/>
      <c r="AF3" s="574"/>
      <c r="AG3" s="574"/>
      <c r="AH3" s="574"/>
      <c r="AI3" s="574"/>
      <c r="AJ3" s="574"/>
      <c r="AK3" s="574"/>
      <c r="AL3" s="574"/>
      <c r="AM3" s="574"/>
      <c r="AN3" s="574"/>
      <c r="AO3" s="574"/>
      <c r="AP3" s="574"/>
      <c r="AQ3" s="574"/>
      <c r="AR3" s="574"/>
      <c r="AS3" s="574"/>
      <c r="AT3" s="574"/>
      <c r="AU3" s="574"/>
      <c r="AV3" s="574"/>
      <c r="AW3" s="574"/>
      <c r="AX3" s="574"/>
      <c r="AY3" s="574"/>
      <c r="AZ3" s="574"/>
      <c r="BA3" s="574"/>
      <c r="BB3" s="574"/>
      <c r="BC3" s="574"/>
      <c r="BD3" s="574"/>
    </row>
    <row r="4" spans="1:56" s="511" customFormat="1" ht="13.5" customHeight="1" thickBot="1">
      <c r="A4" s="509"/>
      <c r="B4" s="695"/>
      <c r="C4" s="1641" t="s">
        <v>145</v>
      </c>
      <c r="D4" s="1642"/>
      <c r="E4" s="1642"/>
      <c r="F4" s="1642"/>
      <c r="G4" s="1642"/>
      <c r="H4" s="1642"/>
      <c r="I4" s="1642"/>
      <c r="J4" s="1642"/>
      <c r="K4" s="1642"/>
      <c r="L4" s="1643"/>
      <c r="M4" s="507"/>
      <c r="N4" s="509"/>
      <c r="O4" s="788"/>
      <c r="P4" s="788"/>
      <c r="Q4" s="788"/>
      <c r="R4" s="788"/>
      <c r="S4" s="788"/>
      <c r="T4" s="788"/>
      <c r="U4" s="788"/>
      <c r="V4" s="788"/>
      <c r="W4" s="788"/>
      <c r="X4" s="788"/>
      <c r="Y4" s="788"/>
      <c r="Z4" s="788"/>
      <c r="AA4" s="788"/>
      <c r="AB4" s="788"/>
      <c r="AC4" s="788"/>
      <c r="AD4" s="911"/>
      <c r="AE4" s="911"/>
      <c r="AF4" s="911"/>
      <c r="AG4" s="911"/>
      <c r="AH4" s="911"/>
      <c r="AI4" s="911"/>
      <c r="AJ4" s="911"/>
      <c r="AK4" s="911"/>
      <c r="AL4" s="911"/>
      <c r="AM4" s="911"/>
      <c r="AN4" s="911"/>
      <c r="AO4" s="911"/>
      <c r="AP4" s="788"/>
      <c r="AQ4" s="788"/>
      <c r="AR4" s="788"/>
      <c r="AS4" s="788"/>
      <c r="AT4" s="788"/>
      <c r="AU4" s="788"/>
      <c r="AV4" s="788"/>
      <c r="AW4" s="788"/>
      <c r="AX4" s="788"/>
      <c r="AY4" s="788"/>
      <c r="AZ4" s="788"/>
      <c r="BA4" s="788"/>
      <c r="BB4" s="788"/>
      <c r="BC4" s="788"/>
      <c r="BD4" s="788"/>
    </row>
    <row r="5" spans="1:56" s="917" customFormat="1">
      <c r="B5" s="918"/>
      <c r="C5" s="1650" t="s">
        <v>146</v>
      </c>
      <c r="D5" s="1650"/>
      <c r="E5" s="718"/>
      <c r="F5" s="621"/>
      <c r="G5" s="621"/>
      <c r="H5" s="621"/>
      <c r="I5" s="621"/>
      <c r="J5" s="621"/>
      <c r="K5" s="621"/>
      <c r="L5" s="562"/>
      <c r="M5" s="562"/>
      <c r="N5" s="921"/>
      <c r="O5" s="919"/>
      <c r="P5" s="919"/>
      <c r="Q5" s="919"/>
      <c r="R5" s="919"/>
      <c r="S5" s="919"/>
      <c r="T5" s="919"/>
      <c r="U5" s="919"/>
      <c r="V5" s="919"/>
      <c r="W5" s="919"/>
      <c r="X5" s="919"/>
      <c r="Y5" s="919"/>
      <c r="Z5" s="919"/>
      <c r="AA5" s="919"/>
      <c r="AB5" s="919"/>
      <c r="AC5" s="919"/>
      <c r="AD5" s="920"/>
      <c r="AE5" s="920"/>
      <c r="AF5" s="920"/>
      <c r="AG5" s="920"/>
      <c r="AH5" s="920"/>
      <c r="AI5" s="920"/>
      <c r="AJ5" s="920"/>
      <c r="AK5" s="920"/>
      <c r="AL5" s="920"/>
      <c r="AM5" s="920"/>
      <c r="AO5" s="920"/>
      <c r="AP5" s="919"/>
      <c r="AQ5" s="919"/>
      <c r="AR5" s="919"/>
      <c r="AS5" s="919"/>
      <c r="AT5" s="919"/>
      <c r="AU5" s="919"/>
      <c r="AV5" s="919"/>
      <c r="AW5" s="919"/>
      <c r="AX5" s="919"/>
      <c r="AY5" s="919"/>
      <c r="AZ5" s="919"/>
      <c r="BA5" s="919"/>
      <c r="BB5" s="919"/>
      <c r="BC5" s="919"/>
      <c r="BD5" s="919"/>
    </row>
    <row r="6" spans="1:56" ht="13.5" customHeight="1">
      <c r="A6" s="497"/>
      <c r="B6" s="575"/>
      <c r="C6" s="1650"/>
      <c r="D6" s="1650"/>
      <c r="E6" s="1644" t="s">
        <v>634</v>
      </c>
      <c r="F6" s="1644"/>
      <c r="G6" s="1644"/>
      <c r="H6" s="1644"/>
      <c r="I6" s="1644"/>
      <c r="J6" s="1370" t="s">
        <v>635</v>
      </c>
      <c r="K6" s="1651" t="str">
        <f xml:space="preserve"> CONCATENATE("valor médio de ",J7,J6)</f>
        <v>valor médio de jan.2014</v>
      </c>
      <c r="L6" s="621"/>
      <c r="M6" s="562"/>
      <c r="N6" s="703"/>
      <c r="O6" s="574"/>
      <c r="P6" s="574"/>
      <c r="Q6" s="574"/>
      <c r="R6" s="574"/>
      <c r="S6" s="574"/>
      <c r="T6" s="574"/>
      <c r="U6" s="574"/>
      <c r="V6" s="574"/>
      <c r="W6" s="574"/>
      <c r="X6" s="574"/>
      <c r="Y6" s="574"/>
      <c r="Z6" s="574"/>
      <c r="AA6" s="574"/>
      <c r="AB6" s="574"/>
      <c r="AC6" s="574"/>
      <c r="AD6" s="912"/>
      <c r="AE6" s="924" t="s">
        <v>423</v>
      </c>
      <c r="AF6" s="924"/>
      <c r="AG6" s="924" t="s">
        <v>424</v>
      </c>
      <c r="AH6" s="924"/>
      <c r="AI6" s="912"/>
      <c r="AJ6" s="912"/>
      <c r="AK6" s="912"/>
      <c r="AL6" s="912"/>
      <c r="AM6" s="912"/>
      <c r="AN6" s="925" t="str">
        <f>VLOOKUP(AI8,AJ8:AK9,2,FALSE)</f>
        <v>beneficiário</v>
      </c>
      <c r="AO6" s="924"/>
      <c r="AP6" s="574"/>
      <c r="AQ6" s="574"/>
      <c r="AR6" s="574"/>
      <c r="AS6" s="574"/>
      <c r="AT6" s="574"/>
      <c r="AU6" s="574"/>
      <c r="AV6" s="574"/>
      <c r="AW6" s="574"/>
      <c r="AX6" s="574"/>
      <c r="AY6" s="574"/>
      <c r="AZ6" s="574"/>
      <c r="BA6" s="574"/>
      <c r="BB6" s="574"/>
      <c r="BC6" s="574"/>
      <c r="BD6" s="574"/>
    </row>
    <row r="7" spans="1:56" ht="13.5" customHeight="1">
      <c r="A7" s="497"/>
      <c r="B7" s="575"/>
      <c r="C7" s="543"/>
      <c r="D7" s="543"/>
      <c r="E7" s="922" t="s">
        <v>100</v>
      </c>
      <c r="F7" s="922" t="s">
        <v>99</v>
      </c>
      <c r="G7" s="922" t="s">
        <v>98</v>
      </c>
      <c r="H7" s="922" t="s">
        <v>97</v>
      </c>
      <c r="I7" s="922" t="s">
        <v>96</v>
      </c>
      <c r="J7" s="922" t="s">
        <v>95</v>
      </c>
      <c r="K7" s="1652" t="e">
        <f xml:space="preserve"> CONCATENATE("valor médio de ",#REF!,#REF!)</f>
        <v>#REF!</v>
      </c>
      <c r="L7" s="562"/>
      <c r="M7" s="619"/>
      <c r="N7" s="703"/>
      <c r="O7" s="574"/>
      <c r="P7" s="574"/>
      <c r="Q7" s="574"/>
      <c r="R7" s="574"/>
      <c r="S7" s="574"/>
      <c r="T7" s="574"/>
      <c r="U7" s="574"/>
      <c r="V7" s="574"/>
      <c r="W7" s="574"/>
      <c r="X7" s="574"/>
      <c r="Y7" s="574"/>
      <c r="Z7" s="574"/>
      <c r="AA7" s="574"/>
      <c r="AB7" s="574"/>
      <c r="AC7" s="574"/>
      <c r="AD7" s="912"/>
      <c r="AE7" s="913" t="s">
        <v>425</v>
      </c>
      <c r="AF7" s="912" t="s">
        <v>70</v>
      </c>
      <c r="AG7" s="913" t="s">
        <v>425</v>
      </c>
      <c r="AH7" s="912" t="s">
        <v>70</v>
      </c>
      <c r="AI7" s="914"/>
      <c r="AJ7" s="912"/>
      <c r="AK7" s="912"/>
      <c r="AL7" s="912"/>
      <c r="AM7" s="912"/>
      <c r="AN7" s="913" t="s">
        <v>425</v>
      </c>
      <c r="AO7" s="912" t="s">
        <v>70</v>
      </c>
      <c r="AP7" s="574"/>
      <c r="AQ7" s="574"/>
      <c r="AR7" s="574"/>
      <c r="AS7" s="574"/>
      <c r="AT7" s="574"/>
      <c r="AU7" s="574"/>
      <c r="AV7" s="574"/>
      <c r="AW7" s="574"/>
      <c r="AX7" s="574"/>
      <c r="AY7" s="574"/>
      <c r="AZ7" s="574"/>
      <c r="BA7" s="574"/>
      <c r="BB7" s="574"/>
      <c r="BC7" s="574"/>
      <c r="BD7" s="574"/>
    </row>
    <row r="8" spans="1:56" s="844" customFormat="1">
      <c r="A8" s="840"/>
      <c r="B8" s="841"/>
      <c r="C8" s="842" t="s">
        <v>70</v>
      </c>
      <c r="D8" s="843"/>
      <c r="E8" s="473">
        <v>107725</v>
      </c>
      <c r="F8" s="473">
        <v>103862</v>
      </c>
      <c r="G8" s="473">
        <v>100532</v>
      </c>
      <c r="H8" s="473">
        <v>98670</v>
      </c>
      <c r="I8" s="473">
        <v>97472</v>
      </c>
      <c r="J8" s="473">
        <v>96059</v>
      </c>
      <c r="K8" s="926">
        <v>211.88</v>
      </c>
      <c r="L8" s="845"/>
      <c r="M8" s="846"/>
      <c r="N8" s="840"/>
      <c r="O8" s="847"/>
      <c r="P8" s="1110"/>
      <c r="Q8" s="847"/>
      <c r="R8" s="1111"/>
      <c r="S8" s="847"/>
      <c r="T8" s="847"/>
      <c r="U8" s="847"/>
      <c r="V8" s="847"/>
      <c r="W8" s="847"/>
      <c r="X8" s="847"/>
      <c r="Y8" s="847"/>
      <c r="Z8" s="847"/>
      <c r="AA8" s="847"/>
      <c r="AB8" s="847"/>
      <c r="AC8" s="847"/>
      <c r="AD8" s="911" t="str">
        <f t="shared" ref="AD8:AD27" si="0">+C9</f>
        <v>Aveiro</v>
      </c>
      <c r="AE8" s="915">
        <f t="shared" ref="AE8:AE27" si="1">+K9</f>
        <v>214.15425176621699</v>
      </c>
      <c r="AF8" s="915">
        <f t="shared" ref="AF8:AF27" si="2">+$K$8</f>
        <v>211.88</v>
      </c>
      <c r="AG8" s="915">
        <f t="shared" ref="AG8:AG27" si="3">+K46</f>
        <v>92.220384438093504</v>
      </c>
      <c r="AH8" s="915">
        <f t="shared" ref="AH8:AH27" si="4">+$K$45</f>
        <v>87.843195272917299</v>
      </c>
      <c r="AI8" s="911">
        <v>2</v>
      </c>
      <c r="AJ8" s="911">
        <v>1</v>
      </c>
      <c r="AK8" s="911" t="s">
        <v>423</v>
      </c>
      <c r="AL8" s="911"/>
      <c r="AM8" s="911" t="str">
        <f t="shared" ref="AM8:AM27" si="5">+AD8</f>
        <v>Aveiro</v>
      </c>
      <c r="AN8" s="916">
        <f t="shared" ref="AN8:AO27" si="6">INDEX($AD$7:$AH$27,MATCH($AM8,$AD$7:$AD$27,0),MATCH(AN$7,$AD$7:$AH$7,0)+2*($AI$8-1))</f>
        <v>92.220384438093504</v>
      </c>
      <c r="AO8" s="916">
        <f t="shared" si="6"/>
        <v>87.843195272917299</v>
      </c>
      <c r="AP8" s="847"/>
      <c r="AQ8" s="847"/>
      <c r="AR8" s="847"/>
      <c r="AS8" s="847"/>
      <c r="AT8" s="847"/>
      <c r="AU8" s="847"/>
      <c r="AV8" s="847"/>
      <c r="AW8" s="847"/>
      <c r="AX8" s="847"/>
      <c r="AY8" s="847"/>
      <c r="AZ8" s="847"/>
      <c r="BA8" s="847"/>
      <c r="BB8" s="847"/>
      <c r="BC8" s="847"/>
      <c r="BD8" s="847"/>
    </row>
    <row r="9" spans="1:56">
      <c r="A9" s="497"/>
      <c r="B9" s="575"/>
      <c r="C9" s="130" t="s">
        <v>64</v>
      </c>
      <c r="D9" s="505"/>
      <c r="E9" s="420">
        <v>4874</v>
      </c>
      <c r="F9" s="420">
        <v>4729</v>
      </c>
      <c r="G9" s="420">
        <v>4677</v>
      </c>
      <c r="H9" s="420">
        <v>4688</v>
      </c>
      <c r="I9" s="420">
        <v>4672</v>
      </c>
      <c r="J9" s="420">
        <v>4672</v>
      </c>
      <c r="K9" s="927">
        <v>214.15425176621699</v>
      </c>
      <c r="L9" s="562"/>
      <c r="M9" s="619"/>
      <c r="N9" s="497"/>
      <c r="O9" s="574"/>
      <c r="P9" s="574"/>
      <c r="Q9" s="574"/>
      <c r="R9" s="574"/>
      <c r="S9" s="574"/>
      <c r="T9" s="574"/>
      <c r="U9" s="574"/>
      <c r="V9" s="574"/>
      <c r="W9" s="574"/>
      <c r="X9" s="574"/>
      <c r="Y9" s="574"/>
      <c r="Z9" s="574"/>
      <c r="AA9" s="574"/>
      <c r="AB9" s="574"/>
      <c r="AC9" s="574"/>
      <c r="AD9" s="911" t="str">
        <f t="shared" si="0"/>
        <v>Beja</v>
      </c>
      <c r="AE9" s="915">
        <f t="shared" si="1"/>
        <v>244.645666041276</v>
      </c>
      <c r="AF9" s="915">
        <f t="shared" si="2"/>
        <v>211.88</v>
      </c>
      <c r="AG9" s="915">
        <f t="shared" si="3"/>
        <v>85.994376786106798</v>
      </c>
      <c r="AH9" s="915">
        <f t="shared" si="4"/>
        <v>87.843195272917299</v>
      </c>
      <c r="AI9" s="912"/>
      <c r="AJ9" s="912">
        <v>2</v>
      </c>
      <c r="AK9" s="912" t="s">
        <v>424</v>
      </c>
      <c r="AL9" s="912"/>
      <c r="AM9" s="911" t="str">
        <f t="shared" si="5"/>
        <v>Beja</v>
      </c>
      <c r="AN9" s="916">
        <f t="shared" si="6"/>
        <v>85.994376786106798</v>
      </c>
      <c r="AO9" s="916">
        <f t="shared" si="6"/>
        <v>87.843195272917299</v>
      </c>
      <c r="AP9" s="574"/>
      <c r="AQ9" s="847"/>
      <c r="AR9" s="574"/>
      <c r="AS9" s="574"/>
      <c r="AT9" s="574"/>
      <c r="AU9" s="574"/>
      <c r="AV9" s="574"/>
      <c r="AW9" s="574"/>
      <c r="AX9" s="574"/>
      <c r="AY9" s="574"/>
      <c r="AZ9" s="574"/>
      <c r="BA9" s="574"/>
      <c r="BB9" s="574"/>
      <c r="BC9" s="574"/>
      <c r="BD9" s="574"/>
    </row>
    <row r="10" spans="1:56">
      <c r="A10" s="497"/>
      <c r="B10" s="575"/>
      <c r="C10" s="130" t="s">
        <v>57</v>
      </c>
      <c r="D10" s="505"/>
      <c r="E10" s="420">
        <v>1856</v>
      </c>
      <c r="F10" s="420">
        <v>1767</v>
      </c>
      <c r="G10" s="420">
        <v>1699</v>
      </c>
      <c r="H10" s="420">
        <v>1663</v>
      </c>
      <c r="I10" s="420">
        <v>1652</v>
      </c>
      <c r="J10" s="420">
        <v>1600</v>
      </c>
      <c r="K10" s="927">
        <v>244.645666041276</v>
      </c>
      <c r="L10" s="562"/>
      <c r="M10" s="619"/>
      <c r="N10" s="497"/>
      <c r="O10" s="574"/>
      <c r="P10" s="574"/>
      <c r="Q10" s="574"/>
      <c r="R10" s="574"/>
      <c r="S10" s="574"/>
      <c r="T10" s="574"/>
      <c r="U10" s="574"/>
      <c r="V10" s="574"/>
      <c r="W10" s="574"/>
      <c r="X10" s="574"/>
      <c r="Y10" s="574"/>
      <c r="Z10" s="574"/>
      <c r="AA10" s="574"/>
      <c r="AB10" s="574"/>
      <c r="AC10" s="574"/>
      <c r="AD10" s="911" t="str">
        <f t="shared" si="0"/>
        <v>Braga</v>
      </c>
      <c r="AE10" s="915">
        <f t="shared" si="1"/>
        <v>206.50297883459601</v>
      </c>
      <c r="AF10" s="915">
        <f t="shared" si="2"/>
        <v>211.88</v>
      </c>
      <c r="AG10" s="915">
        <f t="shared" si="3"/>
        <v>91.947283304246696</v>
      </c>
      <c r="AH10" s="915">
        <f t="shared" si="4"/>
        <v>87.843195272917299</v>
      </c>
      <c r="AI10" s="912"/>
      <c r="AJ10" s="912"/>
      <c r="AK10" s="912"/>
      <c r="AL10" s="912"/>
      <c r="AM10" s="911" t="str">
        <f t="shared" si="5"/>
        <v>Braga</v>
      </c>
      <c r="AN10" s="916">
        <f t="shared" si="6"/>
        <v>91.947283304246696</v>
      </c>
      <c r="AO10" s="916">
        <f t="shared" si="6"/>
        <v>87.843195272917299</v>
      </c>
      <c r="AP10" s="574"/>
      <c r="AQ10" s="847"/>
      <c r="AR10" s="574"/>
      <c r="AS10" s="574"/>
      <c r="AT10" s="574"/>
      <c r="AU10" s="574"/>
      <c r="AV10" s="574"/>
      <c r="AW10" s="574"/>
      <c r="AX10" s="574"/>
      <c r="AY10" s="574"/>
      <c r="AZ10" s="574"/>
      <c r="BA10" s="574"/>
      <c r="BB10" s="574"/>
      <c r="BC10" s="574"/>
      <c r="BD10" s="574"/>
    </row>
    <row r="11" spans="1:56">
      <c r="A11" s="497"/>
      <c r="B11" s="575"/>
      <c r="C11" s="130" t="s">
        <v>66</v>
      </c>
      <c r="D11" s="505"/>
      <c r="E11" s="420">
        <v>4423</v>
      </c>
      <c r="F11" s="420">
        <v>4240</v>
      </c>
      <c r="G11" s="420">
        <v>4105</v>
      </c>
      <c r="H11" s="420">
        <v>4026</v>
      </c>
      <c r="I11" s="420">
        <v>3896</v>
      </c>
      <c r="J11" s="420">
        <v>3836</v>
      </c>
      <c r="K11" s="927">
        <v>206.50297883459601</v>
      </c>
      <c r="L11" s="562"/>
      <c r="M11" s="619"/>
      <c r="N11" s="497"/>
      <c r="O11" s="574"/>
      <c r="P11" s="574"/>
      <c r="Q11" s="574"/>
      <c r="R11" s="574"/>
      <c r="S11" s="574"/>
      <c r="T11" s="574"/>
      <c r="U11" s="574"/>
      <c r="V11" s="574"/>
      <c r="W11" s="574"/>
      <c r="X11" s="574"/>
      <c r="Y11" s="574"/>
      <c r="Z11" s="574"/>
      <c r="AA11" s="574"/>
      <c r="AB11" s="574"/>
      <c r="AC11" s="574"/>
      <c r="AD11" s="911" t="str">
        <f t="shared" si="0"/>
        <v>Bragança</v>
      </c>
      <c r="AE11" s="915">
        <f t="shared" si="1"/>
        <v>218.73667130919199</v>
      </c>
      <c r="AF11" s="915">
        <f t="shared" si="2"/>
        <v>211.88</v>
      </c>
      <c r="AG11" s="915">
        <f t="shared" si="3"/>
        <v>95.010846944948597</v>
      </c>
      <c r="AH11" s="915">
        <f t="shared" si="4"/>
        <v>87.843195272917299</v>
      </c>
      <c r="AI11" s="912"/>
      <c r="AJ11" s="912"/>
      <c r="AK11" s="912"/>
      <c r="AL11" s="912"/>
      <c r="AM11" s="911" t="str">
        <f t="shared" si="5"/>
        <v>Bragança</v>
      </c>
      <c r="AN11" s="916">
        <f t="shared" si="6"/>
        <v>95.010846944948597</v>
      </c>
      <c r="AO11" s="916">
        <f t="shared" si="6"/>
        <v>87.843195272917299</v>
      </c>
      <c r="AP11" s="574"/>
      <c r="AQ11" s="847"/>
      <c r="AR11" s="574"/>
      <c r="AS11" s="574"/>
      <c r="AT11" s="574"/>
      <c r="AU11" s="574"/>
      <c r="AV11" s="574"/>
      <c r="AW11" s="574"/>
      <c r="AX11" s="574"/>
      <c r="AY11" s="574"/>
      <c r="AZ11" s="574"/>
      <c r="BA11" s="574"/>
      <c r="BB11" s="574"/>
      <c r="BC11" s="574"/>
      <c r="BD11" s="574"/>
    </row>
    <row r="12" spans="1:56">
      <c r="A12" s="497"/>
      <c r="B12" s="575"/>
      <c r="C12" s="130" t="s">
        <v>68</v>
      </c>
      <c r="D12" s="505"/>
      <c r="E12" s="420">
        <v>822</v>
      </c>
      <c r="F12" s="420">
        <v>802</v>
      </c>
      <c r="G12" s="420">
        <v>797</v>
      </c>
      <c r="H12" s="420">
        <v>773</v>
      </c>
      <c r="I12" s="420">
        <v>764</v>
      </c>
      <c r="J12" s="420">
        <v>719</v>
      </c>
      <c r="K12" s="927">
        <v>218.73667130919199</v>
      </c>
      <c r="L12" s="562"/>
      <c r="M12" s="619"/>
      <c r="N12" s="497"/>
      <c r="AD12" s="911" t="str">
        <f t="shared" si="0"/>
        <v>Castelo Branco</v>
      </c>
      <c r="AE12" s="915">
        <f t="shared" si="1"/>
        <v>200.49979746835399</v>
      </c>
      <c r="AF12" s="915">
        <f t="shared" si="2"/>
        <v>211.88</v>
      </c>
      <c r="AG12" s="915">
        <f t="shared" si="3"/>
        <v>84.522326574172894</v>
      </c>
      <c r="AH12" s="915">
        <f t="shared" si="4"/>
        <v>87.843195272917299</v>
      </c>
      <c r="AI12" s="914"/>
      <c r="AJ12" s="914"/>
      <c r="AK12" s="914"/>
      <c r="AL12" s="914"/>
      <c r="AM12" s="911" t="str">
        <f t="shared" si="5"/>
        <v>Castelo Branco</v>
      </c>
      <c r="AN12" s="916">
        <f t="shared" si="6"/>
        <v>84.522326574172894</v>
      </c>
      <c r="AO12" s="916">
        <f t="shared" si="6"/>
        <v>87.843195272917299</v>
      </c>
    </row>
    <row r="13" spans="1:56">
      <c r="A13" s="497"/>
      <c r="B13" s="575"/>
      <c r="C13" s="130" t="s">
        <v>77</v>
      </c>
      <c r="D13" s="505"/>
      <c r="E13" s="420">
        <v>1605</v>
      </c>
      <c r="F13" s="420">
        <v>1588</v>
      </c>
      <c r="G13" s="420">
        <v>1575</v>
      </c>
      <c r="H13" s="420">
        <v>1583</v>
      </c>
      <c r="I13" s="420">
        <v>1585</v>
      </c>
      <c r="J13" s="420">
        <v>1581</v>
      </c>
      <c r="K13" s="927">
        <v>200.49979746835399</v>
      </c>
      <c r="L13" s="562"/>
      <c r="M13" s="619"/>
      <c r="N13" s="497"/>
      <c r="AD13" s="911" t="str">
        <f t="shared" si="0"/>
        <v>Coimbra</v>
      </c>
      <c r="AE13" s="915">
        <f t="shared" si="1"/>
        <v>196.37771322266701</v>
      </c>
      <c r="AF13" s="915">
        <f t="shared" si="2"/>
        <v>211.88</v>
      </c>
      <c r="AG13" s="915">
        <f t="shared" si="3"/>
        <v>96.449779308405994</v>
      </c>
      <c r="AH13" s="915">
        <f t="shared" si="4"/>
        <v>87.843195272917299</v>
      </c>
      <c r="AI13" s="914"/>
      <c r="AJ13" s="914"/>
      <c r="AK13" s="914"/>
      <c r="AL13" s="914"/>
      <c r="AM13" s="911" t="str">
        <f t="shared" si="5"/>
        <v>Coimbra</v>
      </c>
      <c r="AN13" s="916">
        <f t="shared" si="6"/>
        <v>96.449779308405994</v>
      </c>
      <c r="AO13" s="916">
        <f t="shared" si="6"/>
        <v>87.843195272917299</v>
      </c>
    </row>
    <row r="14" spans="1:56">
      <c r="A14" s="497"/>
      <c r="B14" s="575"/>
      <c r="C14" s="130" t="s">
        <v>63</v>
      </c>
      <c r="D14" s="505"/>
      <c r="E14" s="420">
        <v>3804</v>
      </c>
      <c r="F14" s="420">
        <v>3633</v>
      </c>
      <c r="G14" s="420">
        <v>3586</v>
      </c>
      <c r="H14" s="420">
        <v>3594</v>
      </c>
      <c r="I14" s="420">
        <v>3539</v>
      </c>
      <c r="J14" s="420">
        <v>3494</v>
      </c>
      <c r="K14" s="927">
        <v>196.37771322266701</v>
      </c>
      <c r="L14" s="562"/>
      <c r="M14" s="619"/>
      <c r="N14" s="497"/>
      <c r="AD14" s="911" t="str">
        <f t="shared" si="0"/>
        <v>Évora</v>
      </c>
      <c r="AE14" s="915">
        <f t="shared" si="1"/>
        <v>223.43603641456599</v>
      </c>
      <c r="AF14" s="915">
        <f t="shared" si="2"/>
        <v>211.88</v>
      </c>
      <c r="AG14" s="915">
        <f t="shared" si="3"/>
        <v>85.586550429184499</v>
      </c>
      <c r="AH14" s="915">
        <f t="shared" si="4"/>
        <v>87.843195272917299</v>
      </c>
      <c r="AI14" s="914"/>
      <c r="AJ14" s="914"/>
      <c r="AK14" s="914"/>
      <c r="AL14" s="914"/>
      <c r="AM14" s="911" t="str">
        <f t="shared" si="5"/>
        <v>Évora</v>
      </c>
      <c r="AN14" s="916">
        <f t="shared" si="6"/>
        <v>85.586550429184499</v>
      </c>
      <c r="AO14" s="916">
        <f t="shared" si="6"/>
        <v>87.843195272917299</v>
      </c>
    </row>
    <row r="15" spans="1:56">
      <c r="A15" s="497"/>
      <c r="B15" s="575"/>
      <c r="C15" s="130" t="s">
        <v>58</v>
      </c>
      <c r="D15" s="505"/>
      <c r="E15" s="420">
        <v>1456</v>
      </c>
      <c r="F15" s="420">
        <v>1447</v>
      </c>
      <c r="G15" s="420">
        <v>1361</v>
      </c>
      <c r="H15" s="420">
        <v>1372</v>
      </c>
      <c r="I15" s="420">
        <v>1430</v>
      </c>
      <c r="J15" s="420">
        <v>1429</v>
      </c>
      <c r="K15" s="927">
        <v>223.43603641456599</v>
      </c>
      <c r="L15" s="562"/>
      <c r="M15" s="619"/>
      <c r="N15" s="497"/>
      <c r="AD15" s="911" t="str">
        <f t="shared" si="0"/>
        <v>Faro</v>
      </c>
      <c r="AE15" s="915">
        <f t="shared" si="1"/>
        <v>202.57006461086601</v>
      </c>
      <c r="AF15" s="915">
        <f t="shared" si="2"/>
        <v>211.88</v>
      </c>
      <c r="AG15" s="915">
        <f t="shared" si="3"/>
        <v>91.600407702523199</v>
      </c>
      <c r="AH15" s="915">
        <f t="shared" si="4"/>
        <v>87.843195272917299</v>
      </c>
      <c r="AI15" s="914"/>
      <c r="AJ15" s="914"/>
      <c r="AK15" s="914"/>
      <c r="AL15" s="914"/>
      <c r="AM15" s="911" t="str">
        <f t="shared" si="5"/>
        <v>Faro</v>
      </c>
      <c r="AN15" s="916">
        <f t="shared" si="6"/>
        <v>91.600407702523199</v>
      </c>
      <c r="AO15" s="916">
        <f t="shared" si="6"/>
        <v>87.843195272917299</v>
      </c>
    </row>
    <row r="16" spans="1:56">
      <c r="A16" s="497"/>
      <c r="B16" s="575"/>
      <c r="C16" s="130" t="s">
        <v>76</v>
      </c>
      <c r="D16" s="505"/>
      <c r="E16" s="420">
        <v>3961</v>
      </c>
      <c r="F16" s="420">
        <v>3699</v>
      </c>
      <c r="G16" s="420">
        <v>3496</v>
      </c>
      <c r="H16" s="420">
        <v>3358</v>
      </c>
      <c r="I16" s="420">
        <v>3314</v>
      </c>
      <c r="J16" s="420">
        <v>3408</v>
      </c>
      <c r="K16" s="927">
        <v>202.57006461086601</v>
      </c>
      <c r="L16" s="562"/>
      <c r="M16" s="619"/>
      <c r="N16" s="497"/>
      <c r="AD16" s="911" t="str">
        <f t="shared" si="0"/>
        <v>Guarda</v>
      </c>
      <c r="AE16" s="915">
        <f t="shared" si="1"/>
        <v>204.73951254480301</v>
      </c>
      <c r="AF16" s="915">
        <f t="shared" si="2"/>
        <v>211.88</v>
      </c>
      <c r="AG16" s="915">
        <f t="shared" si="3"/>
        <v>83.585490196078396</v>
      </c>
      <c r="AH16" s="915">
        <f t="shared" si="4"/>
        <v>87.843195272917299</v>
      </c>
      <c r="AI16" s="914"/>
      <c r="AJ16" s="914"/>
      <c r="AK16" s="914"/>
      <c r="AL16" s="914"/>
      <c r="AM16" s="911" t="str">
        <f t="shared" si="5"/>
        <v>Guarda</v>
      </c>
      <c r="AN16" s="916">
        <f t="shared" si="6"/>
        <v>83.585490196078396</v>
      </c>
      <c r="AO16" s="916">
        <f t="shared" si="6"/>
        <v>87.843195272917299</v>
      </c>
    </row>
    <row r="17" spans="1:41">
      <c r="A17" s="497"/>
      <c r="B17" s="575"/>
      <c r="C17" s="130" t="s">
        <v>78</v>
      </c>
      <c r="D17" s="505"/>
      <c r="E17" s="420">
        <v>1406</v>
      </c>
      <c r="F17" s="420">
        <v>1354</v>
      </c>
      <c r="G17" s="420">
        <v>1352</v>
      </c>
      <c r="H17" s="420">
        <v>1344</v>
      </c>
      <c r="I17" s="420">
        <v>1369</v>
      </c>
      <c r="J17" s="420">
        <v>1395</v>
      </c>
      <c r="K17" s="927">
        <v>204.73951254480301</v>
      </c>
      <c r="L17" s="562"/>
      <c r="M17" s="619"/>
      <c r="N17" s="497"/>
      <c r="AD17" s="911" t="str">
        <f t="shared" si="0"/>
        <v>Leiria</v>
      </c>
      <c r="AE17" s="915">
        <f t="shared" si="1"/>
        <v>204.367761437909</v>
      </c>
      <c r="AF17" s="915">
        <f t="shared" si="2"/>
        <v>211.88</v>
      </c>
      <c r="AG17" s="915">
        <f t="shared" si="3"/>
        <v>93.164297951582896</v>
      </c>
      <c r="AH17" s="915">
        <f t="shared" si="4"/>
        <v>87.843195272917299</v>
      </c>
      <c r="AI17" s="914"/>
      <c r="AJ17" s="914"/>
      <c r="AK17" s="914"/>
      <c r="AL17" s="914"/>
      <c r="AM17" s="911" t="str">
        <f t="shared" si="5"/>
        <v>Leiria</v>
      </c>
      <c r="AN17" s="916">
        <f t="shared" si="6"/>
        <v>93.164297951582896</v>
      </c>
      <c r="AO17" s="916">
        <f t="shared" si="6"/>
        <v>87.843195272917299</v>
      </c>
    </row>
    <row r="18" spans="1:41">
      <c r="A18" s="497"/>
      <c r="B18" s="575"/>
      <c r="C18" s="130" t="s">
        <v>62</v>
      </c>
      <c r="D18" s="505"/>
      <c r="E18" s="420">
        <v>2610</v>
      </c>
      <c r="F18" s="420">
        <v>2548</v>
      </c>
      <c r="G18" s="420">
        <v>2503</v>
      </c>
      <c r="H18" s="420">
        <v>2484</v>
      </c>
      <c r="I18" s="420">
        <v>2442</v>
      </c>
      <c r="J18" s="420">
        <v>2451</v>
      </c>
      <c r="K18" s="927">
        <v>204.367761437909</v>
      </c>
      <c r="L18" s="562"/>
      <c r="M18" s="619"/>
      <c r="N18" s="497"/>
      <c r="AD18" s="911" t="str">
        <f t="shared" si="0"/>
        <v>Lisboa</v>
      </c>
      <c r="AE18" s="915">
        <f t="shared" si="1"/>
        <v>213.814013062409</v>
      </c>
      <c r="AF18" s="915">
        <f t="shared" si="2"/>
        <v>211.88</v>
      </c>
      <c r="AG18" s="915">
        <f t="shared" si="3"/>
        <v>89.661842037500904</v>
      </c>
      <c r="AH18" s="915">
        <f t="shared" si="4"/>
        <v>87.843195272917299</v>
      </c>
      <c r="AI18" s="914"/>
      <c r="AJ18" s="914"/>
      <c r="AK18" s="914"/>
      <c r="AL18" s="914"/>
      <c r="AM18" s="911" t="str">
        <f t="shared" si="5"/>
        <v>Lisboa</v>
      </c>
      <c r="AN18" s="916">
        <f t="shared" si="6"/>
        <v>89.661842037500904</v>
      </c>
      <c r="AO18" s="916">
        <f t="shared" si="6"/>
        <v>87.843195272917299</v>
      </c>
    </row>
    <row r="19" spans="1:41">
      <c r="A19" s="497"/>
      <c r="B19" s="575"/>
      <c r="C19" s="130" t="s">
        <v>61</v>
      </c>
      <c r="D19" s="505"/>
      <c r="E19" s="420">
        <v>21746</v>
      </c>
      <c r="F19" s="420">
        <v>20919</v>
      </c>
      <c r="G19" s="420">
        <v>19951</v>
      </c>
      <c r="H19" s="420">
        <v>19312</v>
      </c>
      <c r="I19" s="420">
        <v>18770</v>
      </c>
      <c r="J19" s="420">
        <v>17921</v>
      </c>
      <c r="K19" s="927">
        <v>213.814013062409</v>
      </c>
      <c r="L19" s="562"/>
      <c r="M19" s="619"/>
      <c r="N19" s="497"/>
      <c r="AD19" s="911" t="str">
        <f t="shared" si="0"/>
        <v>Portalegre</v>
      </c>
      <c r="AE19" s="915">
        <f t="shared" si="1"/>
        <v>237.208</v>
      </c>
      <c r="AF19" s="915">
        <f t="shared" si="2"/>
        <v>211.88</v>
      </c>
      <c r="AG19" s="915">
        <f t="shared" si="3"/>
        <v>87.104560204953003</v>
      </c>
      <c r="AH19" s="915">
        <f t="shared" si="4"/>
        <v>87.843195272917299</v>
      </c>
      <c r="AI19" s="914"/>
      <c r="AJ19" s="914"/>
      <c r="AK19" s="914"/>
      <c r="AL19" s="914"/>
      <c r="AM19" s="911" t="str">
        <f t="shared" si="5"/>
        <v>Portalegre</v>
      </c>
      <c r="AN19" s="916">
        <f t="shared" si="6"/>
        <v>87.104560204953003</v>
      </c>
      <c r="AO19" s="916">
        <f t="shared" si="6"/>
        <v>87.843195272917299</v>
      </c>
    </row>
    <row r="20" spans="1:41">
      <c r="A20" s="497"/>
      <c r="B20" s="575"/>
      <c r="C20" s="130" t="s">
        <v>59</v>
      </c>
      <c r="D20" s="505"/>
      <c r="E20" s="420">
        <v>1390</v>
      </c>
      <c r="F20" s="420">
        <v>1372</v>
      </c>
      <c r="G20" s="420">
        <v>1328</v>
      </c>
      <c r="H20" s="420">
        <v>1303</v>
      </c>
      <c r="I20" s="420">
        <v>1296</v>
      </c>
      <c r="J20" s="420">
        <v>1290</v>
      </c>
      <c r="K20" s="927">
        <v>237.208</v>
      </c>
      <c r="L20" s="562"/>
      <c r="M20" s="619"/>
      <c r="N20" s="497"/>
      <c r="AD20" s="911" t="str">
        <f t="shared" si="0"/>
        <v>Porto</v>
      </c>
      <c r="AE20" s="915">
        <f t="shared" si="1"/>
        <v>208.96534119898001</v>
      </c>
      <c r="AF20" s="915">
        <f t="shared" si="2"/>
        <v>211.88</v>
      </c>
      <c r="AG20" s="915">
        <f t="shared" si="3"/>
        <v>88.457836487986299</v>
      </c>
      <c r="AH20" s="915">
        <f t="shared" si="4"/>
        <v>87.843195272917299</v>
      </c>
      <c r="AI20" s="914"/>
      <c r="AJ20" s="914"/>
      <c r="AK20" s="914"/>
      <c r="AL20" s="914"/>
      <c r="AM20" s="911" t="str">
        <f t="shared" si="5"/>
        <v>Porto</v>
      </c>
      <c r="AN20" s="916">
        <f t="shared" si="6"/>
        <v>88.457836487986299</v>
      </c>
      <c r="AO20" s="916">
        <f t="shared" si="6"/>
        <v>87.843195272917299</v>
      </c>
    </row>
    <row r="21" spans="1:41">
      <c r="A21" s="497"/>
      <c r="B21" s="575"/>
      <c r="C21" s="130" t="s">
        <v>65</v>
      </c>
      <c r="D21" s="505"/>
      <c r="E21" s="420">
        <v>31120</v>
      </c>
      <c r="F21" s="420">
        <v>29882</v>
      </c>
      <c r="G21" s="420">
        <v>28952</v>
      </c>
      <c r="H21" s="420">
        <v>28486</v>
      </c>
      <c r="I21" s="420">
        <v>28312</v>
      </c>
      <c r="J21" s="420">
        <v>28235</v>
      </c>
      <c r="K21" s="927">
        <v>208.96534119898001</v>
      </c>
      <c r="L21" s="562"/>
      <c r="M21" s="619"/>
      <c r="N21" s="497"/>
      <c r="AD21" s="911" t="str">
        <f t="shared" si="0"/>
        <v>Santarém</v>
      </c>
      <c r="AE21" s="915">
        <f t="shared" si="1"/>
        <v>212.31123052959501</v>
      </c>
      <c r="AF21" s="915">
        <f t="shared" si="2"/>
        <v>211.88</v>
      </c>
      <c r="AG21" s="915">
        <f t="shared" si="3"/>
        <v>88.208257563501107</v>
      </c>
      <c r="AH21" s="915">
        <f t="shared" si="4"/>
        <v>87.843195272917299</v>
      </c>
      <c r="AI21" s="914"/>
      <c r="AJ21" s="914"/>
      <c r="AK21" s="914"/>
      <c r="AL21" s="914"/>
      <c r="AM21" s="911" t="str">
        <f t="shared" si="5"/>
        <v>Santarém</v>
      </c>
      <c r="AN21" s="916">
        <f t="shared" si="6"/>
        <v>88.208257563501107</v>
      </c>
      <c r="AO21" s="916">
        <f t="shared" si="6"/>
        <v>87.843195272917299</v>
      </c>
    </row>
    <row r="22" spans="1:41">
      <c r="A22" s="497"/>
      <c r="B22" s="575"/>
      <c r="C22" s="130" t="s">
        <v>81</v>
      </c>
      <c r="D22" s="505"/>
      <c r="E22" s="420">
        <v>2744</v>
      </c>
      <c r="F22" s="420">
        <v>2661</v>
      </c>
      <c r="G22" s="420">
        <v>2584</v>
      </c>
      <c r="H22" s="420">
        <v>2570</v>
      </c>
      <c r="I22" s="420">
        <v>2552</v>
      </c>
      <c r="J22" s="420">
        <v>2578</v>
      </c>
      <c r="K22" s="927">
        <v>212.31123052959501</v>
      </c>
      <c r="L22" s="562"/>
      <c r="M22" s="619"/>
      <c r="N22" s="497"/>
      <c r="AD22" s="911" t="str">
        <f t="shared" si="0"/>
        <v>Setúbal</v>
      </c>
      <c r="AE22" s="915">
        <f t="shared" si="1"/>
        <v>219.66498069498101</v>
      </c>
      <c r="AF22" s="915">
        <f t="shared" si="2"/>
        <v>211.88</v>
      </c>
      <c r="AG22" s="915">
        <f t="shared" si="3"/>
        <v>91.840081908406106</v>
      </c>
      <c r="AH22" s="915">
        <f t="shared" si="4"/>
        <v>87.843195272917299</v>
      </c>
      <c r="AI22" s="914"/>
      <c r="AJ22" s="914"/>
      <c r="AK22" s="914"/>
      <c r="AL22" s="914"/>
      <c r="AM22" s="911" t="str">
        <f t="shared" si="5"/>
        <v>Setúbal</v>
      </c>
      <c r="AN22" s="916">
        <f t="shared" si="6"/>
        <v>91.840081908406106</v>
      </c>
      <c r="AO22" s="916">
        <f t="shared" si="6"/>
        <v>87.843195272917299</v>
      </c>
    </row>
    <row r="23" spans="1:41">
      <c r="A23" s="497"/>
      <c r="B23" s="575"/>
      <c r="C23" s="130" t="s">
        <v>60</v>
      </c>
      <c r="D23" s="505"/>
      <c r="E23" s="420">
        <v>8809</v>
      </c>
      <c r="F23" s="420">
        <v>8536</v>
      </c>
      <c r="G23" s="420">
        <v>8172</v>
      </c>
      <c r="H23" s="420">
        <v>7799</v>
      </c>
      <c r="I23" s="420">
        <v>7452</v>
      </c>
      <c r="J23" s="420">
        <v>7012</v>
      </c>
      <c r="K23" s="927">
        <v>219.66498069498101</v>
      </c>
      <c r="L23" s="562"/>
      <c r="M23" s="619"/>
      <c r="N23" s="497"/>
      <c r="AD23" s="911" t="str">
        <f t="shared" si="0"/>
        <v>Viana do Castelo</v>
      </c>
      <c r="AE23" s="915">
        <f t="shared" si="1"/>
        <v>187.562366352201</v>
      </c>
      <c r="AF23" s="915">
        <f t="shared" si="2"/>
        <v>211.88</v>
      </c>
      <c r="AG23" s="915">
        <f t="shared" si="3"/>
        <v>91.4798044478528</v>
      </c>
      <c r="AH23" s="915">
        <f t="shared" si="4"/>
        <v>87.843195272917299</v>
      </c>
      <c r="AI23" s="914"/>
      <c r="AJ23" s="914"/>
      <c r="AK23" s="914"/>
      <c r="AL23" s="914"/>
      <c r="AM23" s="911" t="str">
        <f t="shared" si="5"/>
        <v>Viana do Castelo</v>
      </c>
      <c r="AN23" s="916">
        <f t="shared" si="6"/>
        <v>91.4798044478528</v>
      </c>
      <c r="AO23" s="916">
        <f t="shared" si="6"/>
        <v>87.843195272917299</v>
      </c>
    </row>
    <row r="24" spans="1:41">
      <c r="A24" s="497"/>
      <c r="B24" s="575"/>
      <c r="C24" s="130" t="s">
        <v>67</v>
      </c>
      <c r="D24" s="505"/>
      <c r="E24" s="420">
        <v>1319</v>
      </c>
      <c r="F24" s="420">
        <v>1303</v>
      </c>
      <c r="G24" s="420">
        <v>1250</v>
      </c>
      <c r="H24" s="420">
        <v>1285</v>
      </c>
      <c r="I24" s="420">
        <v>1303</v>
      </c>
      <c r="J24" s="420">
        <v>1273</v>
      </c>
      <c r="K24" s="927">
        <v>187.562366352201</v>
      </c>
      <c r="L24" s="562"/>
      <c r="M24" s="619"/>
      <c r="N24" s="497"/>
      <c r="AD24" s="911" t="str">
        <f t="shared" si="0"/>
        <v>Vila Real</v>
      </c>
      <c r="AE24" s="915">
        <f t="shared" si="1"/>
        <v>203.634744645799</v>
      </c>
      <c r="AF24" s="915">
        <f t="shared" si="2"/>
        <v>211.88</v>
      </c>
      <c r="AG24" s="915">
        <f t="shared" si="3"/>
        <v>94.808276126557999</v>
      </c>
      <c r="AH24" s="915">
        <f t="shared" si="4"/>
        <v>87.843195272917299</v>
      </c>
      <c r="AI24" s="914"/>
      <c r="AJ24" s="914"/>
      <c r="AK24" s="914"/>
      <c r="AL24" s="914"/>
      <c r="AM24" s="911" t="str">
        <f t="shared" si="5"/>
        <v>Vila Real</v>
      </c>
      <c r="AN24" s="916">
        <f t="shared" si="6"/>
        <v>94.808276126557999</v>
      </c>
      <c r="AO24" s="916">
        <f t="shared" si="6"/>
        <v>87.843195272917299</v>
      </c>
    </row>
    <row r="25" spans="1:41">
      <c r="A25" s="497"/>
      <c r="B25" s="575"/>
      <c r="C25" s="130" t="s">
        <v>69</v>
      </c>
      <c r="D25" s="505"/>
      <c r="E25" s="420">
        <v>2490</v>
      </c>
      <c r="F25" s="420">
        <v>2426</v>
      </c>
      <c r="G25" s="420">
        <v>2399</v>
      </c>
      <c r="H25" s="420">
        <v>2375</v>
      </c>
      <c r="I25" s="420">
        <v>2398</v>
      </c>
      <c r="J25" s="420">
        <v>2429</v>
      </c>
      <c r="K25" s="927">
        <v>203.634744645799</v>
      </c>
      <c r="L25" s="562"/>
      <c r="M25" s="619"/>
      <c r="N25" s="497"/>
      <c r="AD25" s="911" t="str">
        <f t="shared" si="0"/>
        <v>Viseu</v>
      </c>
      <c r="AE25" s="915">
        <f t="shared" si="1"/>
        <v>202.326944444444</v>
      </c>
      <c r="AF25" s="915">
        <f t="shared" si="2"/>
        <v>211.88</v>
      </c>
      <c r="AG25" s="915">
        <f t="shared" si="3"/>
        <v>87.194351336302901</v>
      </c>
      <c r="AH25" s="915">
        <f t="shared" si="4"/>
        <v>87.843195272917299</v>
      </c>
      <c r="AI25" s="914"/>
      <c r="AJ25" s="914"/>
      <c r="AK25" s="914"/>
      <c r="AL25" s="914"/>
      <c r="AM25" s="911" t="str">
        <f t="shared" si="5"/>
        <v>Viseu</v>
      </c>
      <c r="AN25" s="916">
        <f t="shared" si="6"/>
        <v>87.194351336302901</v>
      </c>
      <c r="AO25" s="916">
        <f t="shared" si="6"/>
        <v>87.843195272917299</v>
      </c>
    </row>
    <row r="26" spans="1:41">
      <c r="A26" s="497"/>
      <c r="B26" s="575"/>
      <c r="C26" s="130" t="s">
        <v>79</v>
      </c>
      <c r="D26" s="505"/>
      <c r="E26" s="420">
        <v>3511</v>
      </c>
      <c r="F26" s="420">
        <v>3347</v>
      </c>
      <c r="G26" s="420">
        <v>3208</v>
      </c>
      <c r="H26" s="420">
        <v>3146</v>
      </c>
      <c r="I26" s="420">
        <v>3124</v>
      </c>
      <c r="J26" s="420">
        <v>3096</v>
      </c>
      <c r="K26" s="927">
        <v>202.326944444444</v>
      </c>
      <c r="L26" s="562"/>
      <c r="M26" s="619"/>
      <c r="N26" s="497"/>
      <c r="AD26" s="911" t="str">
        <f t="shared" si="0"/>
        <v>Açores</v>
      </c>
      <c r="AE26" s="915">
        <f t="shared" si="1"/>
        <v>244.64341922695701</v>
      </c>
      <c r="AF26" s="915">
        <f t="shared" si="2"/>
        <v>211.88</v>
      </c>
      <c r="AG26" s="915">
        <f t="shared" si="3"/>
        <v>58.935270205643199</v>
      </c>
      <c r="AH26" s="915">
        <f t="shared" si="4"/>
        <v>87.843195272917299</v>
      </c>
      <c r="AI26" s="914"/>
      <c r="AJ26" s="914"/>
      <c r="AK26" s="914"/>
      <c r="AL26" s="914"/>
      <c r="AM26" s="911" t="str">
        <f t="shared" si="5"/>
        <v>Açores</v>
      </c>
      <c r="AN26" s="916">
        <f t="shared" si="6"/>
        <v>58.935270205643199</v>
      </c>
      <c r="AO26" s="916">
        <f t="shared" si="6"/>
        <v>87.843195272917299</v>
      </c>
    </row>
    <row r="27" spans="1:41">
      <c r="A27" s="497"/>
      <c r="B27" s="575"/>
      <c r="C27" s="130" t="s">
        <v>143</v>
      </c>
      <c r="D27" s="505"/>
      <c r="E27" s="420">
        <v>5705</v>
      </c>
      <c r="F27" s="420">
        <v>5595</v>
      </c>
      <c r="G27" s="420">
        <v>5561</v>
      </c>
      <c r="H27" s="420">
        <v>5562</v>
      </c>
      <c r="I27" s="420">
        <v>5645</v>
      </c>
      <c r="J27" s="420">
        <v>5696</v>
      </c>
      <c r="K27" s="927">
        <v>244.64341922695701</v>
      </c>
      <c r="L27" s="562"/>
      <c r="M27" s="619"/>
      <c r="N27" s="497"/>
      <c r="AD27" s="911" t="str">
        <f t="shared" si="0"/>
        <v>Madeira</v>
      </c>
      <c r="AE27" s="915">
        <f t="shared" si="1"/>
        <v>219.79</v>
      </c>
      <c r="AF27" s="915">
        <f t="shared" si="2"/>
        <v>211.88</v>
      </c>
      <c r="AG27" s="915">
        <f t="shared" si="3"/>
        <v>84.614145036655401</v>
      </c>
      <c r="AH27" s="915">
        <f t="shared" si="4"/>
        <v>87.843195272917299</v>
      </c>
      <c r="AI27" s="914"/>
      <c r="AJ27" s="914"/>
      <c r="AK27" s="914"/>
      <c r="AL27" s="914"/>
      <c r="AM27" s="911" t="str">
        <f t="shared" si="5"/>
        <v>Madeira</v>
      </c>
      <c r="AN27" s="916">
        <f t="shared" si="6"/>
        <v>84.614145036655401</v>
      </c>
      <c r="AO27" s="916">
        <f t="shared" si="6"/>
        <v>87.843195272917299</v>
      </c>
    </row>
    <row r="28" spans="1:41">
      <c r="A28" s="497"/>
      <c r="B28" s="575"/>
      <c r="C28" s="130" t="s">
        <v>144</v>
      </c>
      <c r="D28" s="505"/>
      <c r="E28" s="420">
        <v>2074</v>
      </c>
      <c r="F28" s="420">
        <v>2014</v>
      </c>
      <c r="G28" s="420">
        <v>1976</v>
      </c>
      <c r="H28" s="420">
        <v>1947</v>
      </c>
      <c r="I28" s="420">
        <v>1957</v>
      </c>
      <c r="J28" s="420">
        <v>1944</v>
      </c>
      <c r="K28" s="927">
        <v>219.79</v>
      </c>
      <c r="L28" s="562"/>
      <c r="M28" s="619"/>
      <c r="N28" s="497"/>
      <c r="AD28" s="847"/>
      <c r="AE28" s="901"/>
      <c r="AG28" s="901"/>
    </row>
    <row r="29" spans="1:41" ht="3.75" customHeight="1">
      <c r="A29" s="497"/>
      <c r="B29" s="575"/>
      <c r="C29" s="130"/>
      <c r="D29" s="505"/>
      <c r="E29" s="420"/>
      <c r="F29" s="420"/>
      <c r="G29" s="420"/>
      <c r="H29" s="420"/>
      <c r="I29" s="420"/>
      <c r="J29" s="420"/>
      <c r="K29" s="421"/>
      <c r="L29" s="562"/>
      <c r="M29" s="619"/>
      <c r="N29" s="497"/>
      <c r="AD29" s="847"/>
      <c r="AE29" s="901"/>
      <c r="AG29" s="901"/>
    </row>
    <row r="30" spans="1:41" ht="15.75" customHeight="1">
      <c r="A30" s="497"/>
      <c r="B30" s="575"/>
      <c r="C30" s="903"/>
      <c r="D30" s="1037" t="s">
        <v>488</v>
      </c>
      <c r="E30" s="903"/>
      <c r="F30" s="903"/>
      <c r="G30" s="1640" t="s">
        <v>663</v>
      </c>
      <c r="H30" s="1640"/>
      <c r="I30" s="1640"/>
      <c r="J30" s="1640"/>
      <c r="K30" s="905"/>
      <c r="L30" s="905"/>
      <c r="M30" s="906"/>
      <c r="N30" s="497"/>
      <c r="AD30" s="847"/>
      <c r="AE30" s="901"/>
      <c r="AG30" s="901"/>
    </row>
    <row r="31" spans="1:41">
      <c r="A31" s="497"/>
      <c r="B31" s="902"/>
      <c r="C31" s="903"/>
      <c r="D31" s="903"/>
      <c r="E31" s="903"/>
      <c r="F31" s="903"/>
      <c r="G31" s="903"/>
      <c r="H31" s="903"/>
      <c r="I31" s="904"/>
      <c r="J31" s="904"/>
      <c r="K31" s="905"/>
      <c r="L31" s="905"/>
      <c r="M31" s="906"/>
      <c r="N31" s="497"/>
    </row>
    <row r="32" spans="1:41" ht="12" customHeight="1">
      <c r="A32" s="497"/>
      <c r="B32" s="575"/>
      <c r="C32" s="903"/>
      <c r="D32" s="903"/>
      <c r="E32" s="903"/>
      <c r="F32" s="903"/>
      <c r="G32" s="903"/>
      <c r="H32" s="903"/>
      <c r="I32" s="904"/>
      <c r="J32" s="904"/>
      <c r="K32" s="905"/>
      <c r="L32" s="905"/>
      <c r="M32" s="906"/>
      <c r="N32" s="497"/>
    </row>
    <row r="33" spans="1:98" ht="12" customHeight="1">
      <c r="A33" s="497"/>
      <c r="B33" s="575"/>
      <c r="C33" s="903"/>
      <c r="D33" s="903"/>
      <c r="E33" s="903"/>
      <c r="F33" s="903"/>
      <c r="G33" s="903"/>
      <c r="H33" s="903"/>
      <c r="I33" s="904"/>
      <c r="J33" s="904"/>
      <c r="K33" s="905"/>
      <c r="L33" s="905"/>
      <c r="M33" s="906"/>
      <c r="N33" s="497"/>
    </row>
    <row r="34" spans="1:98" ht="12" customHeight="1">
      <c r="A34" s="497"/>
      <c r="B34" s="575"/>
      <c r="C34" s="903"/>
      <c r="D34" s="903"/>
      <c r="E34" s="903"/>
      <c r="F34" s="903"/>
      <c r="G34" s="903"/>
      <c r="H34" s="903"/>
      <c r="I34" s="904"/>
      <c r="J34" s="904"/>
      <c r="K34" s="905"/>
      <c r="L34" s="905"/>
      <c r="M34" s="906"/>
      <c r="N34" s="497"/>
    </row>
    <row r="35" spans="1:98" ht="12" customHeight="1">
      <c r="A35" s="497"/>
      <c r="B35" s="575"/>
      <c r="C35" s="903"/>
      <c r="D35" s="903"/>
      <c r="E35" s="903"/>
      <c r="F35" s="903"/>
      <c r="G35" s="903"/>
      <c r="H35" s="903"/>
      <c r="I35" s="904"/>
      <c r="J35" s="904"/>
      <c r="K35" s="905"/>
      <c r="L35" s="905"/>
      <c r="M35" s="906"/>
      <c r="N35" s="497"/>
    </row>
    <row r="36" spans="1:98" ht="27" customHeight="1">
      <c r="A36" s="497"/>
      <c r="B36" s="575"/>
      <c r="C36" s="903"/>
      <c r="D36" s="903"/>
      <c r="E36" s="903"/>
      <c r="F36" s="903"/>
      <c r="G36" s="903"/>
      <c r="H36" s="903"/>
      <c r="I36" s="904"/>
      <c r="J36" s="904"/>
      <c r="K36" s="905"/>
      <c r="L36" s="905"/>
      <c r="M36" s="906"/>
      <c r="N36" s="497"/>
      <c r="AK36" s="527"/>
      <c r="AL36" s="527"/>
      <c r="AM36" s="527"/>
      <c r="AN36" s="527"/>
      <c r="AO36" s="527"/>
      <c r="AP36" s="527"/>
      <c r="AQ36" s="527"/>
      <c r="AR36" s="527"/>
      <c r="AS36" s="527"/>
      <c r="AT36" s="527"/>
      <c r="AU36" s="527"/>
      <c r="AV36" s="527"/>
      <c r="AW36" s="527"/>
      <c r="AX36" s="527"/>
      <c r="AY36" s="527"/>
      <c r="AZ36" s="527"/>
      <c r="BA36" s="527"/>
      <c r="BB36" s="527"/>
      <c r="BC36" s="527"/>
      <c r="BD36" s="527"/>
      <c r="BE36" s="527"/>
      <c r="BF36" s="527"/>
      <c r="BG36" s="527"/>
      <c r="BH36" s="527"/>
      <c r="BI36" s="527"/>
      <c r="BJ36" s="527"/>
      <c r="BK36" s="527"/>
      <c r="BL36" s="527"/>
      <c r="BM36" s="527"/>
      <c r="BN36" s="527"/>
      <c r="BO36" s="527"/>
      <c r="BP36" s="527"/>
      <c r="BQ36" s="527"/>
      <c r="BR36" s="527"/>
      <c r="BS36" s="527"/>
      <c r="BT36" s="527"/>
      <c r="BU36" s="527"/>
      <c r="BV36" s="527"/>
      <c r="BW36" s="527"/>
      <c r="BX36" s="527"/>
      <c r="BY36" s="527"/>
      <c r="BZ36" s="527"/>
      <c r="CA36" s="527"/>
      <c r="CB36" s="527"/>
      <c r="CC36" s="527"/>
      <c r="CD36" s="527"/>
      <c r="CE36" s="527"/>
      <c r="CF36" s="527"/>
      <c r="CG36" s="527"/>
      <c r="CH36" s="527"/>
      <c r="CI36" s="527"/>
      <c r="CJ36" s="527"/>
      <c r="CK36" s="527"/>
      <c r="CL36" s="527"/>
      <c r="CM36" s="527"/>
      <c r="CN36" s="527"/>
      <c r="CO36" s="527"/>
      <c r="CP36" s="527"/>
      <c r="CQ36" s="527"/>
      <c r="CR36" s="527"/>
      <c r="CS36" s="527"/>
      <c r="CT36" s="527"/>
    </row>
    <row r="37" spans="1:98" ht="12" customHeight="1">
      <c r="A37" s="497"/>
      <c r="B37" s="575"/>
      <c r="C37" s="903"/>
      <c r="D37" s="903"/>
      <c r="E37" s="903"/>
      <c r="F37" s="903"/>
      <c r="G37" s="903"/>
      <c r="H37" s="903"/>
      <c r="I37" s="904"/>
      <c r="J37" s="904"/>
      <c r="K37" s="905"/>
      <c r="L37" s="905"/>
      <c r="M37" s="906"/>
      <c r="N37" s="497"/>
      <c r="AK37" s="527"/>
      <c r="AL37" s="527"/>
      <c r="AM37" s="527"/>
      <c r="AN37" s="527"/>
      <c r="AO37" s="527"/>
      <c r="AP37" s="527"/>
      <c r="AQ37" s="527"/>
      <c r="AR37" s="527"/>
      <c r="AS37" s="527"/>
      <c r="AT37" s="527"/>
      <c r="AU37" s="527"/>
      <c r="AV37" s="527"/>
      <c r="AW37" s="527"/>
      <c r="AX37" s="527"/>
      <c r="AY37" s="527"/>
      <c r="AZ37" s="527"/>
      <c r="BA37" s="527"/>
      <c r="BB37" s="527"/>
      <c r="BC37" s="527"/>
      <c r="BD37" s="527"/>
      <c r="BE37" s="527"/>
      <c r="BF37" s="527"/>
      <c r="BG37" s="527"/>
      <c r="BH37" s="527"/>
      <c r="BI37" s="527"/>
      <c r="BJ37" s="527"/>
      <c r="BK37" s="527"/>
      <c r="BL37" s="527"/>
      <c r="BM37" s="527"/>
      <c r="BN37" s="527"/>
      <c r="BO37" s="527"/>
      <c r="BP37" s="527"/>
      <c r="BQ37" s="527"/>
      <c r="BR37" s="527"/>
      <c r="BS37" s="527"/>
      <c r="BT37" s="527"/>
      <c r="BU37" s="527"/>
      <c r="BV37" s="527"/>
      <c r="BW37" s="527"/>
      <c r="BX37" s="527"/>
      <c r="BY37" s="527"/>
      <c r="BZ37" s="527"/>
      <c r="CA37" s="527"/>
      <c r="CB37" s="527"/>
      <c r="CC37" s="527"/>
      <c r="CD37" s="527"/>
      <c r="CE37" s="527"/>
      <c r="CF37" s="527"/>
      <c r="CG37" s="527"/>
      <c r="CH37" s="527"/>
      <c r="CI37" s="527"/>
      <c r="CJ37" s="527"/>
      <c r="CK37" s="527"/>
      <c r="CL37" s="527"/>
      <c r="CM37" s="527"/>
      <c r="CN37" s="527"/>
      <c r="CO37" s="527"/>
      <c r="CP37" s="527"/>
      <c r="CQ37" s="527"/>
      <c r="CR37" s="527"/>
      <c r="CS37" s="527"/>
      <c r="CT37" s="527"/>
    </row>
    <row r="38" spans="1:98" ht="12" customHeight="1">
      <c r="A38" s="497"/>
      <c r="B38" s="575"/>
      <c r="C38" s="903"/>
      <c r="D38" s="903"/>
      <c r="E38" s="903"/>
      <c r="F38" s="903"/>
      <c r="G38" s="903"/>
      <c r="H38" s="903"/>
      <c r="I38" s="904"/>
      <c r="J38" s="904"/>
      <c r="K38" s="905"/>
      <c r="L38" s="905"/>
      <c r="M38" s="906"/>
      <c r="N38" s="497"/>
      <c r="AK38" s="527"/>
      <c r="AL38" s="527"/>
      <c r="AM38" s="527"/>
      <c r="AN38" s="527"/>
      <c r="AO38" s="527"/>
      <c r="AP38" s="527"/>
      <c r="AQ38" s="527"/>
      <c r="AR38" s="527"/>
      <c r="AS38" s="527"/>
      <c r="AT38" s="527"/>
      <c r="AU38" s="527"/>
      <c r="AV38" s="527"/>
      <c r="AW38" s="527"/>
      <c r="AX38" s="527"/>
      <c r="AY38" s="527"/>
      <c r="AZ38" s="527"/>
      <c r="BA38" s="527"/>
      <c r="BB38" s="527"/>
      <c r="BC38" s="527"/>
      <c r="BD38" s="527"/>
      <c r="BE38" s="527"/>
      <c r="BF38" s="527"/>
      <c r="BG38" s="527"/>
      <c r="BH38" s="527"/>
      <c r="BI38" s="527"/>
      <c r="BJ38" s="527"/>
      <c r="BK38" s="527"/>
      <c r="BL38" s="527"/>
      <c r="BM38" s="527"/>
      <c r="BN38" s="527"/>
      <c r="BO38" s="527"/>
      <c r="BP38" s="527"/>
      <c r="BQ38" s="527"/>
      <c r="BR38" s="527"/>
      <c r="BS38" s="527"/>
      <c r="BT38" s="527"/>
      <c r="BU38" s="527"/>
      <c r="BV38" s="527"/>
      <c r="BW38" s="527"/>
      <c r="BX38" s="527"/>
      <c r="BY38" s="527"/>
      <c r="BZ38" s="527"/>
      <c r="CA38" s="527"/>
      <c r="CB38" s="527"/>
      <c r="CC38" s="527"/>
      <c r="CD38" s="527"/>
      <c r="CE38" s="527"/>
      <c r="CF38" s="527"/>
      <c r="CG38" s="527"/>
      <c r="CH38" s="527"/>
      <c r="CI38" s="527"/>
      <c r="CJ38" s="527"/>
      <c r="CK38" s="527"/>
      <c r="CL38" s="527"/>
      <c r="CM38" s="527"/>
      <c r="CN38" s="527"/>
      <c r="CO38" s="527"/>
      <c r="CP38" s="527"/>
      <c r="CQ38" s="527"/>
      <c r="CR38" s="527"/>
      <c r="CS38" s="527"/>
      <c r="CT38" s="527"/>
    </row>
    <row r="39" spans="1:98" ht="12" customHeight="1">
      <c r="A39" s="497"/>
      <c r="B39" s="575"/>
      <c r="C39" s="907"/>
      <c r="D39" s="907"/>
      <c r="E39" s="907"/>
      <c r="F39" s="907"/>
      <c r="G39" s="907"/>
      <c r="H39" s="907"/>
      <c r="I39" s="907"/>
      <c r="J39" s="907"/>
      <c r="K39" s="908"/>
      <c r="L39" s="909"/>
      <c r="M39" s="910"/>
      <c r="N39" s="497"/>
      <c r="AK39" s="527"/>
      <c r="AL39" s="527"/>
      <c r="AM39" s="527"/>
      <c r="AN39" s="527"/>
      <c r="AO39" s="527"/>
      <c r="AP39" s="527"/>
      <c r="AQ39" s="527"/>
      <c r="AR39" s="527"/>
      <c r="AS39" s="527"/>
      <c r="AT39" s="527"/>
      <c r="AU39" s="527"/>
      <c r="AV39" s="527"/>
      <c r="AW39" s="527"/>
      <c r="AX39" s="527"/>
      <c r="AY39" s="527"/>
      <c r="AZ39" s="527"/>
      <c r="BA39" s="527"/>
      <c r="BB39" s="527"/>
      <c r="BC39" s="527"/>
      <c r="BD39" s="527"/>
      <c r="BE39" s="527"/>
      <c r="BF39" s="527"/>
      <c r="BG39" s="527"/>
      <c r="BH39" s="527"/>
      <c r="BI39" s="527"/>
      <c r="BJ39" s="527"/>
      <c r="BK39" s="527"/>
      <c r="BL39" s="527"/>
      <c r="BM39" s="527"/>
      <c r="BN39" s="527"/>
      <c r="BO39" s="527"/>
      <c r="BP39" s="527"/>
      <c r="BQ39" s="527"/>
      <c r="BR39" s="527"/>
      <c r="BS39" s="527"/>
      <c r="BT39" s="527"/>
      <c r="BU39" s="527"/>
      <c r="BV39" s="527"/>
      <c r="BW39" s="527"/>
      <c r="BX39" s="527"/>
      <c r="BY39" s="527"/>
      <c r="BZ39" s="527"/>
      <c r="CA39" s="527"/>
      <c r="CB39" s="527"/>
      <c r="CC39" s="527"/>
      <c r="CD39" s="527"/>
      <c r="CE39" s="527"/>
      <c r="CF39" s="527"/>
      <c r="CG39" s="527"/>
      <c r="CH39" s="527"/>
      <c r="CI39" s="527"/>
      <c r="CJ39" s="527"/>
      <c r="CK39" s="527"/>
      <c r="CL39" s="527"/>
      <c r="CM39" s="527"/>
      <c r="CN39" s="527"/>
      <c r="CO39" s="527"/>
      <c r="CP39" s="527"/>
      <c r="CQ39" s="527"/>
      <c r="CR39" s="527"/>
      <c r="CS39" s="527"/>
      <c r="CT39" s="527"/>
    </row>
    <row r="40" spans="1:98" ht="3.75" customHeight="1" thickBot="1">
      <c r="A40" s="497"/>
      <c r="B40" s="575"/>
      <c r="C40" s="562"/>
      <c r="D40" s="562"/>
      <c r="E40" s="562"/>
      <c r="F40" s="562"/>
      <c r="G40" s="562"/>
      <c r="H40" s="562"/>
      <c r="I40" s="562"/>
      <c r="J40" s="562"/>
      <c r="K40" s="848"/>
      <c r="L40" s="578"/>
      <c r="M40" s="644"/>
      <c r="N40" s="497"/>
      <c r="AK40" s="527"/>
      <c r="AL40" s="527"/>
      <c r="AM40" s="527"/>
      <c r="AN40" s="527"/>
      <c r="AO40" s="527"/>
      <c r="AP40" s="527"/>
      <c r="AQ40" s="527"/>
      <c r="AR40" s="527"/>
      <c r="AS40" s="527"/>
      <c r="AT40" s="527"/>
      <c r="AU40" s="527"/>
      <c r="AV40" s="527"/>
      <c r="AW40" s="527"/>
      <c r="AX40" s="527"/>
      <c r="AY40" s="527"/>
      <c r="AZ40" s="527"/>
      <c r="BA40" s="527"/>
      <c r="BB40" s="527"/>
      <c r="BC40" s="527"/>
      <c r="BD40" s="527"/>
      <c r="BE40" s="527"/>
      <c r="BF40" s="527"/>
      <c r="BG40" s="527"/>
      <c r="BH40" s="527"/>
      <c r="BI40" s="527"/>
      <c r="BJ40" s="527"/>
      <c r="BK40" s="527"/>
      <c r="BL40" s="527"/>
      <c r="BM40" s="527"/>
      <c r="BN40" s="527"/>
      <c r="BO40" s="527"/>
      <c r="BP40" s="527"/>
      <c r="BQ40" s="527"/>
      <c r="BR40" s="527"/>
      <c r="BS40" s="527"/>
      <c r="BT40" s="527"/>
      <c r="BU40" s="527"/>
      <c r="BV40" s="527"/>
      <c r="BW40" s="527"/>
      <c r="BX40" s="527"/>
      <c r="BY40" s="527"/>
      <c r="BZ40" s="527"/>
      <c r="CA40" s="527"/>
      <c r="CB40" s="527"/>
      <c r="CC40" s="527"/>
      <c r="CD40" s="527"/>
      <c r="CE40" s="527"/>
      <c r="CF40" s="527"/>
      <c r="CG40" s="527"/>
      <c r="CH40" s="527"/>
      <c r="CI40" s="527"/>
      <c r="CJ40" s="527"/>
      <c r="CK40" s="527"/>
      <c r="CL40" s="527"/>
      <c r="CM40" s="527"/>
      <c r="CN40" s="527"/>
      <c r="CO40" s="527"/>
      <c r="CP40" s="527"/>
      <c r="CQ40" s="527"/>
      <c r="CR40" s="527"/>
      <c r="CS40" s="527"/>
      <c r="CT40" s="527"/>
    </row>
    <row r="41" spans="1:98" ht="13.5" customHeight="1" thickBot="1">
      <c r="A41" s="497"/>
      <c r="B41" s="575"/>
      <c r="C41" s="1641" t="s">
        <v>371</v>
      </c>
      <c r="D41" s="1642"/>
      <c r="E41" s="1642"/>
      <c r="F41" s="1642"/>
      <c r="G41" s="1642"/>
      <c r="H41" s="1642"/>
      <c r="I41" s="1642"/>
      <c r="J41" s="1642"/>
      <c r="K41" s="1642"/>
      <c r="L41" s="1643"/>
      <c r="M41" s="644"/>
      <c r="N41" s="497"/>
      <c r="AK41" s="527"/>
      <c r="AL41" s="527"/>
      <c r="AM41" s="527"/>
      <c r="AN41" s="527"/>
      <c r="AO41" s="527"/>
      <c r="AP41" s="527"/>
      <c r="AQ41" s="527"/>
      <c r="AR41" s="527"/>
      <c r="AS41" s="527"/>
      <c r="AT41" s="527"/>
      <c r="AU41" s="527"/>
      <c r="AV41" s="527"/>
      <c r="AW41" s="527"/>
      <c r="AX41" s="527"/>
      <c r="AY41" s="527"/>
      <c r="AZ41" s="527"/>
      <c r="BA41" s="527"/>
      <c r="BB41" s="527"/>
      <c r="BC41" s="527"/>
      <c r="BD41" s="527"/>
      <c r="BE41" s="527"/>
      <c r="BF41" s="527"/>
      <c r="BG41" s="527"/>
      <c r="BH41" s="527"/>
      <c r="BI41" s="527"/>
      <c r="BJ41" s="527"/>
      <c r="BK41" s="527"/>
      <c r="BL41" s="527"/>
      <c r="BM41" s="527"/>
      <c r="BN41" s="527"/>
      <c r="BO41" s="527"/>
      <c r="BP41" s="527"/>
      <c r="BQ41" s="527"/>
      <c r="BR41" s="527"/>
      <c r="BS41" s="527"/>
      <c r="BT41" s="527"/>
      <c r="BU41" s="527"/>
      <c r="BV41" s="527"/>
      <c r="BW41" s="527"/>
      <c r="BX41" s="527"/>
      <c r="BY41" s="527"/>
      <c r="BZ41" s="527"/>
      <c r="CA41" s="527"/>
      <c r="CB41" s="527"/>
      <c r="CC41" s="527"/>
      <c r="CD41" s="527"/>
      <c r="CE41" s="527"/>
      <c r="CF41" s="527"/>
      <c r="CG41" s="527"/>
      <c r="CH41" s="527"/>
      <c r="CI41" s="527"/>
      <c r="CJ41" s="527"/>
      <c r="CK41" s="527"/>
      <c r="CL41" s="527"/>
      <c r="CM41" s="527"/>
      <c r="CN41" s="527"/>
      <c r="CO41" s="527"/>
      <c r="CP41" s="527"/>
      <c r="CQ41" s="527"/>
      <c r="CR41" s="527"/>
      <c r="CS41" s="527"/>
      <c r="CT41" s="527"/>
    </row>
    <row r="42" spans="1:98" s="497" customFormat="1" ht="6.75" customHeight="1">
      <c r="B42" s="575"/>
      <c r="C42" s="1505" t="s">
        <v>146</v>
      </c>
      <c r="D42" s="1505"/>
      <c r="E42" s="849"/>
      <c r="F42" s="849"/>
      <c r="G42" s="849"/>
      <c r="H42" s="849"/>
      <c r="I42" s="849"/>
      <c r="J42" s="849"/>
      <c r="K42" s="850"/>
      <c r="L42" s="850"/>
      <c r="M42" s="644"/>
      <c r="O42" s="502"/>
      <c r="P42" s="502"/>
      <c r="Q42" s="502"/>
      <c r="R42" s="502"/>
      <c r="S42" s="502"/>
      <c r="T42" s="502"/>
      <c r="U42" s="502"/>
      <c r="V42" s="502"/>
      <c r="W42" s="502"/>
      <c r="X42" s="502"/>
      <c r="Y42" s="502"/>
      <c r="Z42" s="502"/>
      <c r="AA42" s="502"/>
      <c r="AB42" s="502"/>
      <c r="AC42" s="502"/>
      <c r="AD42" s="502"/>
      <c r="AE42" s="502"/>
      <c r="AF42" s="502"/>
      <c r="AG42" s="502"/>
      <c r="AH42" s="502"/>
      <c r="AI42" s="502"/>
      <c r="AJ42" s="502"/>
      <c r="AK42" s="527"/>
      <c r="AL42" s="527"/>
      <c r="AM42" s="527"/>
      <c r="AN42" s="527"/>
      <c r="AO42" s="527"/>
      <c r="AP42" s="527"/>
      <c r="AQ42" s="527"/>
      <c r="AR42" s="527"/>
      <c r="AS42" s="527"/>
      <c r="AT42" s="527"/>
      <c r="AU42" s="527"/>
      <c r="AV42" s="527"/>
      <c r="AW42" s="527"/>
      <c r="AX42" s="527"/>
      <c r="AY42" s="527"/>
      <c r="AZ42" s="527"/>
      <c r="BA42" s="527"/>
      <c r="BB42" s="527"/>
      <c r="BC42" s="527"/>
      <c r="BD42" s="527"/>
      <c r="BE42" s="527"/>
      <c r="BF42" s="527"/>
      <c r="BG42" s="527"/>
      <c r="BH42" s="527"/>
      <c r="BI42" s="527"/>
      <c r="BJ42" s="527"/>
      <c r="BK42" s="527"/>
      <c r="BL42" s="527"/>
      <c r="BM42" s="527"/>
      <c r="BN42" s="527"/>
      <c r="BO42" s="527"/>
      <c r="BP42" s="527"/>
      <c r="BQ42" s="527"/>
      <c r="BR42" s="527"/>
      <c r="BS42" s="527"/>
      <c r="BT42" s="527"/>
      <c r="BU42" s="527"/>
      <c r="BV42" s="527"/>
      <c r="BW42" s="527"/>
      <c r="BX42" s="527"/>
      <c r="BY42" s="527"/>
      <c r="BZ42" s="527"/>
      <c r="CA42" s="527"/>
      <c r="CB42" s="527"/>
      <c r="CC42" s="527"/>
      <c r="CD42" s="527"/>
      <c r="CE42" s="527"/>
      <c r="CF42" s="527"/>
      <c r="CG42" s="527"/>
      <c r="CH42" s="527"/>
      <c r="CI42" s="527"/>
      <c r="CJ42" s="527"/>
      <c r="CK42" s="527"/>
      <c r="CL42" s="527"/>
      <c r="CM42" s="527"/>
      <c r="CN42" s="527"/>
      <c r="CO42" s="527"/>
      <c r="CP42" s="527"/>
      <c r="CQ42" s="527"/>
      <c r="CR42" s="527"/>
      <c r="CS42" s="527"/>
      <c r="CT42" s="527"/>
    </row>
    <row r="43" spans="1:98" ht="13.5" customHeight="1">
      <c r="A43" s="497"/>
      <c r="B43" s="575"/>
      <c r="C43" s="1505"/>
      <c r="D43" s="1505"/>
      <c r="E43" s="1644" t="str">
        <f>+E6</f>
        <v>2013</v>
      </c>
      <c r="F43" s="1644"/>
      <c r="G43" s="1644"/>
      <c r="H43" s="1644"/>
      <c r="I43" s="1644"/>
      <c r="J43" s="1387" t="str">
        <f>+J6</f>
        <v>2014</v>
      </c>
      <c r="K43" s="1645" t="str">
        <f xml:space="preserve"> CONCATENATE("valor médio de ",J7,J6)</f>
        <v>valor médio de jan.2014</v>
      </c>
      <c r="L43" s="515"/>
      <c r="M43" s="507"/>
      <c r="N43" s="497"/>
      <c r="AK43" s="527"/>
      <c r="AL43" s="527"/>
      <c r="AM43" s="527"/>
      <c r="AN43" s="527"/>
      <c r="AO43" s="527"/>
      <c r="AP43" s="527"/>
      <c r="AQ43" s="527"/>
      <c r="AR43" s="527"/>
      <c r="AS43" s="527"/>
      <c r="AT43" s="527"/>
      <c r="AU43" s="527"/>
      <c r="AV43" s="527"/>
      <c r="AW43" s="527"/>
      <c r="AX43" s="527"/>
      <c r="AY43" s="527"/>
      <c r="AZ43" s="527"/>
      <c r="BA43" s="527"/>
      <c r="BB43" s="527"/>
      <c r="BC43" s="527"/>
      <c r="BD43" s="527"/>
      <c r="BE43" s="527"/>
      <c r="BF43" s="527"/>
      <c r="BG43" s="527"/>
      <c r="BH43" s="527"/>
      <c r="BI43" s="527"/>
      <c r="BJ43" s="527"/>
      <c r="BK43" s="527"/>
      <c r="BL43" s="527"/>
      <c r="BM43" s="527"/>
      <c r="BN43" s="527"/>
      <c r="BO43" s="527"/>
      <c r="BP43" s="527"/>
      <c r="BQ43" s="527"/>
      <c r="BR43" s="527"/>
      <c r="BS43" s="527"/>
      <c r="BT43" s="527"/>
      <c r="BU43" s="527"/>
      <c r="BV43" s="527"/>
      <c r="BW43" s="527"/>
      <c r="BX43" s="527"/>
      <c r="BY43" s="527"/>
      <c r="BZ43" s="527"/>
      <c r="CA43" s="527"/>
      <c r="CB43" s="527"/>
      <c r="CC43" s="527"/>
      <c r="CD43" s="527"/>
      <c r="CE43" s="527"/>
      <c r="CF43" s="527"/>
      <c r="CG43" s="527"/>
      <c r="CH43" s="527"/>
      <c r="CI43" s="527"/>
      <c r="CJ43" s="527"/>
      <c r="CK43" s="527"/>
      <c r="CL43" s="527"/>
      <c r="CM43" s="527"/>
      <c r="CN43" s="527"/>
      <c r="CO43" s="527"/>
      <c r="CP43" s="527"/>
      <c r="CQ43" s="527"/>
      <c r="CR43" s="527"/>
      <c r="CS43" s="527"/>
      <c r="CT43" s="527"/>
    </row>
    <row r="44" spans="1:98" ht="13.5" customHeight="1">
      <c r="A44" s="497"/>
      <c r="B44" s="575"/>
      <c r="C44" s="512"/>
      <c r="D44" s="512"/>
      <c r="E44" s="922" t="str">
        <f>+E7</f>
        <v>ago.</v>
      </c>
      <c r="F44" s="922" t="str">
        <f>+F7</f>
        <v>set.</v>
      </c>
      <c r="G44" s="922" t="str">
        <f>+G7</f>
        <v>out.</v>
      </c>
      <c r="H44" s="922" t="str">
        <f>+H7</f>
        <v>nov.</v>
      </c>
      <c r="I44" s="922" t="str">
        <f>+I7</f>
        <v>dez.</v>
      </c>
      <c r="J44" s="922" t="str">
        <f>+J7</f>
        <v>jan.</v>
      </c>
      <c r="K44" s="1646" t="e">
        <f xml:space="preserve"> CONCATENATE("valor médio de ",#REF!,#REF!)</f>
        <v>#REF!</v>
      </c>
      <c r="L44" s="515"/>
      <c r="M44" s="644"/>
      <c r="N44" s="497"/>
      <c r="AK44" s="527"/>
      <c r="AL44" s="527"/>
      <c r="AM44" s="527"/>
      <c r="AN44" s="527"/>
      <c r="AO44" s="527"/>
      <c r="AP44" s="527"/>
      <c r="AQ44" s="527"/>
      <c r="AR44" s="527"/>
      <c r="AS44" s="527"/>
      <c r="AT44" s="527"/>
      <c r="AU44" s="527"/>
      <c r="AV44" s="527"/>
      <c r="AW44" s="527"/>
      <c r="AX44" s="527"/>
      <c r="AY44" s="527"/>
      <c r="AZ44" s="527"/>
      <c r="BA44" s="527"/>
      <c r="BB44" s="527"/>
      <c r="BC44" s="527"/>
      <c r="BD44" s="527"/>
      <c r="BE44" s="527"/>
      <c r="BF44" s="527"/>
      <c r="BG44" s="527"/>
      <c r="BH44" s="527"/>
      <c r="BI44" s="527"/>
      <c r="BJ44" s="527"/>
      <c r="BK44" s="527"/>
      <c r="BL44" s="527"/>
      <c r="BM44" s="527"/>
      <c r="BN44" s="527"/>
      <c r="BO44" s="527"/>
      <c r="BP44" s="527"/>
      <c r="BQ44" s="527"/>
      <c r="BR44" s="527"/>
      <c r="BS44" s="527"/>
      <c r="BT44" s="527"/>
      <c r="BU44" s="527"/>
      <c r="BV44" s="527"/>
      <c r="BW44" s="527"/>
      <c r="BX44" s="527"/>
      <c r="BY44" s="527"/>
      <c r="BZ44" s="527"/>
      <c r="CA44" s="527"/>
      <c r="CB44" s="527"/>
      <c r="CC44" s="527"/>
      <c r="CD44" s="527"/>
      <c r="CE44" s="527"/>
      <c r="CF44" s="527"/>
      <c r="CG44" s="527"/>
      <c r="CH44" s="527"/>
      <c r="CI44" s="527"/>
      <c r="CJ44" s="527"/>
      <c r="CK44" s="527"/>
      <c r="CL44" s="527"/>
      <c r="CM44" s="527"/>
      <c r="CN44" s="527"/>
      <c r="CO44" s="527"/>
      <c r="CP44" s="527"/>
      <c r="CQ44" s="527"/>
      <c r="CR44" s="527"/>
      <c r="CS44" s="527"/>
      <c r="CT44" s="527"/>
    </row>
    <row r="45" spans="1:98" s="520" customFormat="1" ht="14.25" customHeight="1">
      <c r="A45" s="517"/>
      <c r="B45" s="851"/>
      <c r="C45" s="1360" t="s">
        <v>70</v>
      </c>
      <c r="D45" s="599"/>
      <c r="E45" s="473">
        <v>257571</v>
      </c>
      <c r="F45" s="473">
        <v>247740</v>
      </c>
      <c r="G45" s="473">
        <v>239032</v>
      </c>
      <c r="H45" s="473">
        <v>234297</v>
      </c>
      <c r="I45" s="473">
        <v>231541</v>
      </c>
      <c r="J45" s="473">
        <v>228396</v>
      </c>
      <c r="K45" s="1038">
        <v>87.843195272917299</v>
      </c>
      <c r="L45" s="423"/>
      <c r="M45" s="852"/>
      <c r="N45" s="517"/>
      <c r="O45" s="502"/>
      <c r="P45" s="1110"/>
      <c r="Q45" s="847"/>
      <c r="R45" s="1111"/>
      <c r="S45" s="502"/>
      <c r="T45" s="502"/>
      <c r="U45" s="502"/>
      <c r="V45" s="502"/>
      <c r="W45" s="502"/>
      <c r="X45" s="502"/>
      <c r="Y45" s="502"/>
      <c r="Z45" s="502"/>
      <c r="AA45" s="502"/>
      <c r="AB45" s="502"/>
      <c r="AC45" s="502"/>
      <c r="AD45" s="502"/>
      <c r="AE45" s="502"/>
      <c r="AF45" s="502"/>
      <c r="AG45" s="502"/>
      <c r="AH45" s="502"/>
      <c r="AI45" s="502"/>
      <c r="AJ45" s="502"/>
      <c r="AK45" s="527"/>
      <c r="AL45" s="527"/>
      <c r="AM45" s="527"/>
      <c r="AN45" s="923"/>
      <c r="AO45" s="923"/>
      <c r="AP45" s="923"/>
      <c r="AQ45" s="923"/>
      <c r="AR45" s="923"/>
      <c r="AS45" s="923"/>
      <c r="AT45" s="923"/>
      <c r="AU45" s="923"/>
      <c r="AV45" s="923"/>
      <c r="AW45" s="923"/>
      <c r="AX45" s="923"/>
      <c r="AY45" s="923"/>
      <c r="AZ45" s="923"/>
      <c r="BA45" s="923"/>
      <c r="BB45" s="923"/>
      <c r="BC45" s="923"/>
      <c r="BD45" s="923"/>
      <c r="BE45" s="923"/>
      <c r="BF45" s="923"/>
      <c r="BG45" s="923"/>
      <c r="BH45" s="923"/>
      <c r="BI45" s="923"/>
      <c r="BJ45" s="923"/>
      <c r="BK45" s="923"/>
      <c r="BL45" s="923"/>
      <c r="BM45" s="923"/>
      <c r="BN45" s="923"/>
      <c r="BO45" s="923"/>
      <c r="BP45" s="923"/>
      <c r="BQ45" s="923"/>
      <c r="BR45" s="923"/>
      <c r="BS45" s="923"/>
      <c r="BT45" s="923"/>
      <c r="BU45" s="923"/>
      <c r="BV45" s="923"/>
      <c r="BW45" s="923"/>
      <c r="BX45" s="923"/>
      <c r="BY45" s="923"/>
      <c r="BZ45" s="923"/>
      <c r="CA45" s="923"/>
      <c r="CB45" s="923"/>
      <c r="CC45" s="923"/>
      <c r="CD45" s="923"/>
      <c r="CE45" s="923"/>
      <c r="CF45" s="923"/>
      <c r="CG45" s="923"/>
      <c r="CH45" s="923"/>
      <c r="CI45" s="923"/>
      <c r="CJ45" s="923"/>
      <c r="CK45" s="923"/>
      <c r="CL45" s="923"/>
      <c r="CM45" s="923"/>
      <c r="CN45" s="923"/>
      <c r="CO45" s="923"/>
      <c r="CP45" s="923"/>
      <c r="CQ45" s="923"/>
      <c r="CR45" s="923"/>
      <c r="CS45" s="923"/>
      <c r="CT45" s="923"/>
    </row>
    <row r="46" spans="1:98" ht="15" customHeight="1">
      <c r="A46" s="497"/>
      <c r="B46" s="575"/>
      <c r="C46" s="130" t="s">
        <v>64</v>
      </c>
      <c r="D46" s="505"/>
      <c r="E46" s="420">
        <v>11469</v>
      </c>
      <c r="F46" s="420">
        <v>11146</v>
      </c>
      <c r="G46" s="420">
        <v>10930</v>
      </c>
      <c r="H46" s="420">
        <v>10860</v>
      </c>
      <c r="I46" s="420">
        <v>10759</v>
      </c>
      <c r="J46" s="420">
        <v>10773</v>
      </c>
      <c r="K46" s="928">
        <v>92.220384438093504</v>
      </c>
      <c r="L46" s="423"/>
      <c r="M46" s="644"/>
      <c r="N46" s="497"/>
      <c r="AK46" s="527"/>
      <c r="AL46" s="527"/>
      <c r="AM46" s="527"/>
      <c r="AN46" s="527"/>
      <c r="AO46" s="527"/>
      <c r="AP46" s="527"/>
      <c r="AQ46" s="527"/>
      <c r="AR46" s="527"/>
      <c r="AS46" s="527"/>
      <c r="AT46" s="527"/>
      <c r="AU46" s="527"/>
      <c r="AV46" s="527"/>
      <c r="AW46" s="527"/>
      <c r="AX46" s="527"/>
      <c r="AY46" s="527"/>
      <c r="AZ46" s="527"/>
      <c r="BA46" s="527"/>
      <c r="BB46" s="527"/>
      <c r="BC46" s="527"/>
      <c r="BD46" s="527"/>
      <c r="BE46" s="527"/>
      <c r="BF46" s="527"/>
      <c r="BG46" s="527"/>
      <c r="BH46" s="527"/>
      <c r="BI46" s="527"/>
      <c r="BJ46" s="527"/>
      <c r="BK46" s="527"/>
      <c r="BL46" s="527"/>
      <c r="BM46" s="527"/>
      <c r="BN46" s="527"/>
      <c r="BO46" s="527"/>
      <c r="BP46" s="527"/>
      <c r="BQ46" s="527"/>
      <c r="BR46" s="527"/>
      <c r="BS46" s="527"/>
      <c r="BT46" s="527"/>
      <c r="BU46" s="527"/>
      <c r="BV46" s="527"/>
      <c r="BW46" s="527"/>
      <c r="BX46" s="527"/>
      <c r="BY46" s="527"/>
      <c r="BZ46" s="527"/>
      <c r="CA46" s="527"/>
      <c r="CB46" s="527"/>
      <c r="CC46" s="527"/>
      <c r="CD46" s="527"/>
      <c r="CE46" s="527"/>
      <c r="CF46" s="527"/>
      <c r="CG46" s="527"/>
      <c r="CH46" s="527"/>
      <c r="CI46" s="527"/>
      <c r="CJ46" s="527"/>
      <c r="CK46" s="527"/>
      <c r="CL46" s="527"/>
      <c r="CM46" s="527"/>
      <c r="CN46" s="527"/>
      <c r="CO46" s="527"/>
      <c r="CP46" s="527"/>
      <c r="CQ46" s="527"/>
      <c r="CR46" s="527"/>
      <c r="CS46" s="527"/>
      <c r="CT46" s="527"/>
    </row>
    <row r="47" spans="1:98" ht="11.65" customHeight="1">
      <c r="A47" s="497"/>
      <c r="B47" s="575"/>
      <c r="C47" s="130" t="s">
        <v>57</v>
      </c>
      <c r="D47" s="505"/>
      <c r="E47" s="420">
        <v>4925</v>
      </c>
      <c r="F47" s="420">
        <v>4754</v>
      </c>
      <c r="G47" s="420">
        <v>4658</v>
      </c>
      <c r="H47" s="420">
        <v>4575</v>
      </c>
      <c r="I47" s="420">
        <v>4480</v>
      </c>
      <c r="J47" s="420">
        <v>4467</v>
      </c>
      <c r="K47" s="928">
        <v>85.994376786106798</v>
      </c>
      <c r="L47" s="423"/>
      <c r="M47" s="644"/>
      <c r="N47" s="497"/>
      <c r="AK47" s="527"/>
      <c r="AL47" s="527"/>
      <c r="AM47" s="527"/>
      <c r="AN47" s="527"/>
      <c r="AO47" s="527"/>
      <c r="AP47" s="527"/>
      <c r="AQ47" s="527"/>
      <c r="AR47" s="527"/>
      <c r="AS47" s="527"/>
      <c r="AT47" s="527"/>
      <c r="AU47" s="527"/>
      <c r="AV47" s="527"/>
      <c r="AW47" s="527"/>
      <c r="AX47" s="527"/>
      <c r="AY47" s="527"/>
      <c r="AZ47" s="527"/>
      <c r="BA47" s="527"/>
      <c r="BB47" s="527"/>
      <c r="BC47" s="527"/>
      <c r="BD47" s="527"/>
      <c r="BE47" s="527"/>
      <c r="BF47" s="527"/>
      <c r="BG47" s="527"/>
      <c r="BH47" s="527"/>
      <c r="BI47" s="527"/>
      <c r="BJ47" s="527"/>
      <c r="BK47" s="527"/>
      <c r="BL47" s="527"/>
      <c r="BM47" s="527"/>
      <c r="BN47" s="527"/>
      <c r="BO47" s="527"/>
      <c r="BP47" s="527"/>
      <c r="BQ47" s="527"/>
      <c r="BR47" s="527"/>
      <c r="BS47" s="527"/>
      <c r="BT47" s="527"/>
      <c r="BU47" s="527"/>
      <c r="BV47" s="527"/>
      <c r="BW47" s="527"/>
      <c r="BX47" s="527"/>
      <c r="BY47" s="527"/>
      <c r="BZ47" s="527"/>
      <c r="CA47" s="527"/>
      <c r="CB47" s="527"/>
      <c r="CC47" s="527"/>
      <c r="CD47" s="527"/>
      <c r="CE47" s="527"/>
      <c r="CF47" s="527"/>
      <c r="CG47" s="527"/>
      <c r="CH47" s="527"/>
      <c r="CI47" s="527"/>
      <c r="CJ47" s="527"/>
      <c r="CK47" s="527"/>
      <c r="CL47" s="527"/>
      <c r="CM47" s="527"/>
      <c r="CN47" s="527"/>
      <c r="CO47" s="527"/>
      <c r="CP47" s="527"/>
      <c r="CQ47" s="527"/>
      <c r="CR47" s="527"/>
      <c r="CS47" s="527"/>
      <c r="CT47" s="527"/>
    </row>
    <row r="48" spans="1:98" ht="11.65" customHeight="1">
      <c r="A48" s="497"/>
      <c r="B48" s="575"/>
      <c r="C48" s="130" t="s">
        <v>66</v>
      </c>
      <c r="D48" s="505"/>
      <c r="E48" s="420">
        <v>10297</v>
      </c>
      <c r="F48" s="420">
        <v>9736</v>
      </c>
      <c r="G48" s="420">
        <v>9337</v>
      </c>
      <c r="H48" s="420">
        <v>9168</v>
      </c>
      <c r="I48" s="420">
        <v>8794</v>
      </c>
      <c r="J48" s="420">
        <v>8606</v>
      </c>
      <c r="K48" s="928">
        <v>91.947283304246696</v>
      </c>
      <c r="L48" s="423"/>
      <c r="M48" s="644"/>
      <c r="N48" s="497"/>
      <c r="AK48" s="527"/>
      <c r="AL48" s="527"/>
      <c r="AM48" s="527"/>
      <c r="AN48" s="527"/>
      <c r="AO48" s="527"/>
      <c r="AP48" s="527"/>
      <c r="AQ48" s="527"/>
      <c r="AR48" s="527"/>
      <c r="AS48" s="527"/>
      <c r="AT48" s="527"/>
      <c r="AU48" s="527"/>
      <c r="AV48" s="527"/>
      <c r="AW48" s="527"/>
      <c r="AX48" s="527"/>
      <c r="AY48" s="527"/>
      <c r="AZ48" s="527"/>
      <c r="BA48" s="527"/>
      <c r="BB48" s="527"/>
      <c r="BC48" s="527"/>
      <c r="BD48" s="527"/>
      <c r="BE48" s="527"/>
      <c r="BF48" s="527"/>
      <c r="BG48" s="527"/>
      <c r="BH48" s="527"/>
      <c r="BI48" s="527"/>
      <c r="BJ48" s="527"/>
      <c r="BK48" s="527"/>
      <c r="BL48" s="527"/>
      <c r="BM48" s="527"/>
      <c r="BN48" s="527"/>
      <c r="BO48" s="527"/>
      <c r="BP48" s="527"/>
      <c r="BQ48" s="527"/>
      <c r="BR48" s="527"/>
      <c r="BS48" s="527"/>
      <c r="BT48" s="527"/>
      <c r="BU48" s="527"/>
      <c r="BV48" s="527"/>
      <c r="BW48" s="527"/>
      <c r="BX48" s="527"/>
      <c r="BY48" s="527"/>
      <c r="BZ48" s="527"/>
      <c r="CA48" s="527"/>
      <c r="CB48" s="527"/>
      <c r="CC48" s="527"/>
      <c r="CD48" s="527"/>
      <c r="CE48" s="527"/>
      <c r="CF48" s="527"/>
      <c r="CG48" s="527"/>
      <c r="CH48" s="527"/>
      <c r="CI48" s="527"/>
      <c r="CJ48" s="527"/>
      <c r="CK48" s="527"/>
      <c r="CL48" s="527"/>
      <c r="CM48" s="527"/>
      <c r="CN48" s="527"/>
      <c r="CO48" s="527"/>
      <c r="CP48" s="527"/>
      <c r="CQ48" s="527"/>
      <c r="CR48" s="527"/>
      <c r="CS48" s="527"/>
      <c r="CT48" s="527"/>
    </row>
    <row r="49" spans="1:98" ht="11.65" customHeight="1">
      <c r="A49" s="497"/>
      <c r="B49" s="575"/>
      <c r="C49" s="130" t="s">
        <v>68</v>
      </c>
      <c r="D49" s="505"/>
      <c r="E49" s="420">
        <v>1863</v>
      </c>
      <c r="F49" s="420">
        <v>1824</v>
      </c>
      <c r="G49" s="420">
        <v>1801</v>
      </c>
      <c r="H49" s="420">
        <v>1729</v>
      </c>
      <c r="I49" s="420">
        <v>1735</v>
      </c>
      <c r="J49" s="420">
        <v>1631</v>
      </c>
      <c r="K49" s="928">
        <v>95.010846944948597</v>
      </c>
      <c r="L49" s="853"/>
      <c r="M49" s="497"/>
      <c r="N49" s="497"/>
      <c r="AK49" s="527"/>
      <c r="AL49" s="527"/>
      <c r="AM49" s="527"/>
      <c r="AN49" s="527"/>
      <c r="AO49" s="527"/>
      <c r="AP49" s="527"/>
      <c r="AQ49" s="527"/>
      <c r="AR49" s="527"/>
      <c r="AS49" s="527"/>
      <c r="AT49" s="527"/>
      <c r="AU49" s="527"/>
      <c r="AV49" s="527"/>
      <c r="AW49" s="527"/>
      <c r="AX49" s="527"/>
      <c r="AY49" s="527"/>
      <c r="AZ49" s="527"/>
      <c r="BA49" s="527"/>
      <c r="BB49" s="527"/>
      <c r="BC49" s="527"/>
      <c r="BD49" s="527"/>
      <c r="BE49" s="527"/>
      <c r="BF49" s="527"/>
      <c r="BG49" s="527"/>
      <c r="BH49" s="527"/>
      <c r="BI49" s="527"/>
      <c r="BJ49" s="527"/>
      <c r="BK49" s="527"/>
      <c r="BL49" s="527"/>
      <c r="BM49" s="527"/>
      <c r="BN49" s="527"/>
      <c r="BO49" s="527"/>
      <c r="BP49" s="527"/>
      <c r="BQ49" s="527"/>
      <c r="BR49" s="527"/>
      <c r="BS49" s="527"/>
      <c r="BT49" s="527"/>
      <c r="BU49" s="527"/>
      <c r="BV49" s="527"/>
      <c r="BW49" s="527"/>
      <c r="BX49" s="527"/>
      <c r="BY49" s="527"/>
      <c r="BZ49" s="527"/>
      <c r="CA49" s="527"/>
      <c r="CB49" s="527"/>
      <c r="CC49" s="527"/>
      <c r="CD49" s="527"/>
      <c r="CE49" s="527"/>
      <c r="CF49" s="527"/>
      <c r="CG49" s="527"/>
      <c r="CH49" s="527"/>
      <c r="CI49" s="527"/>
      <c r="CJ49" s="527"/>
      <c r="CK49" s="527"/>
      <c r="CL49" s="527"/>
      <c r="CM49" s="527"/>
      <c r="CN49" s="527"/>
      <c r="CO49" s="527"/>
      <c r="CP49" s="527"/>
      <c r="CQ49" s="527"/>
      <c r="CR49" s="527"/>
      <c r="CS49" s="527"/>
      <c r="CT49" s="527"/>
    </row>
    <row r="50" spans="1:98" ht="11.65" customHeight="1">
      <c r="A50" s="497"/>
      <c r="B50" s="575"/>
      <c r="C50" s="130" t="s">
        <v>77</v>
      </c>
      <c r="D50" s="505"/>
      <c r="E50" s="420">
        <v>3797</v>
      </c>
      <c r="F50" s="420">
        <v>3762</v>
      </c>
      <c r="G50" s="420">
        <v>3658</v>
      </c>
      <c r="H50" s="420">
        <v>3670</v>
      </c>
      <c r="I50" s="420">
        <v>3644</v>
      </c>
      <c r="J50" s="420">
        <v>3645</v>
      </c>
      <c r="K50" s="928">
        <v>84.522326574172894</v>
      </c>
      <c r="L50" s="853"/>
      <c r="M50" s="497"/>
      <c r="N50" s="497"/>
      <c r="AK50" s="527"/>
      <c r="AL50" s="527"/>
      <c r="AM50" s="527"/>
      <c r="AN50" s="527"/>
      <c r="AO50" s="527"/>
      <c r="AP50" s="527"/>
      <c r="AQ50" s="527"/>
      <c r="AR50" s="527"/>
      <c r="AS50" s="527"/>
      <c r="AT50" s="527"/>
      <c r="AU50" s="527"/>
      <c r="AV50" s="527"/>
      <c r="AW50" s="527"/>
      <c r="AX50" s="527"/>
      <c r="AY50" s="527"/>
      <c r="AZ50" s="527"/>
      <c r="BA50" s="527"/>
      <c r="BB50" s="527"/>
      <c r="BC50" s="527"/>
      <c r="BD50" s="527"/>
      <c r="BE50" s="527"/>
      <c r="BF50" s="527"/>
      <c r="BG50" s="527"/>
      <c r="BH50" s="527"/>
      <c r="BI50" s="527"/>
      <c r="BJ50" s="527"/>
      <c r="BK50" s="527"/>
      <c r="BL50" s="527"/>
      <c r="BM50" s="527"/>
      <c r="BN50" s="527"/>
      <c r="BO50" s="527"/>
      <c r="BP50" s="527"/>
      <c r="BQ50" s="527"/>
      <c r="BR50" s="527"/>
      <c r="BS50" s="527"/>
      <c r="BT50" s="527"/>
      <c r="BU50" s="527"/>
      <c r="BV50" s="527"/>
      <c r="BW50" s="527"/>
      <c r="BX50" s="527"/>
      <c r="BY50" s="527"/>
      <c r="BZ50" s="527"/>
      <c r="CA50" s="527"/>
      <c r="CB50" s="527"/>
      <c r="CC50" s="527"/>
      <c r="CD50" s="527"/>
      <c r="CE50" s="527"/>
      <c r="CF50" s="527"/>
      <c r="CG50" s="527"/>
      <c r="CH50" s="527"/>
      <c r="CI50" s="527"/>
      <c r="CJ50" s="527"/>
      <c r="CK50" s="527"/>
      <c r="CL50" s="527"/>
      <c r="CM50" s="527"/>
      <c r="CN50" s="527"/>
      <c r="CO50" s="527"/>
      <c r="CP50" s="527"/>
      <c r="CQ50" s="527"/>
      <c r="CR50" s="527"/>
      <c r="CS50" s="527"/>
      <c r="CT50" s="527"/>
    </row>
    <row r="51" spans="1:98" ht="11.65" customHeight="1">
      <c r="A51" s="497"/>
      <c r="B51" s="575"/>
      <c r="C51" s="130" t="s">
        <v>63</v>
      </c>
      <c r="D51" s="505"/>
      <c r="E51" s="420">
        <v>7833</v>
      </c>
      <c r="F51" s="420">
        <v>7477</v>
      </c>
      <c r="G51" s="420">
        <v>7338</v>
      </c>
      <c r="H51" s="420">
        <v>7328</v>
      </c>
      <c r="I51" s="420">
        <v>7233</v>
      </c>
      <c r="J51" s="420">
        <v>7085</v>
      </c>
      <c r="K51" s="928">
        <v>96.449779308405994</v>
      </c>
      <c r="L51" s="853"/>
      <c r="M51" s="497"/>
      <c r="N51" s="497"/>
      <c r="AK51" s="527"/>
      <c r="AL51" s="527"/>
      <c r="AM51" s="527"/>
      <c r="AN51" s="527"/>
      <c r="AO51" s="527"/>
      <c r="AP51" s="527"/>
      <c r="AQ51" s="527"/>
      <c r="AR51" s="527"/>
      <c r="AS51" s="527"/>
      <c r="AT51" s="527"/>
      <c r="AU51" s="527"/>
      <c r="AV51" s="527"/>
      <c r="AW51" s="527"/>
      <c r="AX51" s="527"/>
      <c r="AY51" s="527"/>
      <c r="AZ51" s="527"/>
      <c r="BA51" s="527"/>
      <c r="BB51" s="527"/>
      <c r="BC51" s="527"/>
      <c r="BD51" s="527"/>
      <c r="BE51" s="527"/>
      <c r="BF51" s="527"/>
      <c r="BG51" s="527"/>
      <c r="BH51" s="527"/>
      <c r="BI51" s="527"/>
      <c r="BJ51" s="527"/>
      <c r="BK51" s="527"/>
      <c r="BL51" s="527"/>
      <c r="BM51" s="527"/>
      <c r="BN51" s="527"/>
      <c r="BO51" s="527"/>
      <c r="BP51" s="527"/>
      <c r="BQ51" s="527"/>
      <c r="BR51" s="527"/>
      <c r="BS51" s="527"/>
      <c r="BT51" s="527"/>
      <c r="BU51" s="527"/>
      <c r="BV51" s="527"/>
      <c r="BW51" s="527"/>
      <c r="BX51" s="527"/>
      <c r="BY51" s="527"/>
      <c r="BZ51" s="527"/>
      <c r="CA51" s="527"/>
      <c r="CB51" s="527"/>
      <c r="CC51" s="527"/>
      <c r="CD51" s="527"/>
      <c r="CE51" s="527"/>
      <c r="CF51" s="527"/>
      <c r="CG51" s="527"/>
      <c r="CH51" s="527"/>
      <c r="CI51" s="527"/>
      <c r="CJ51" s="527"/>
      <c r="CK51" s="527"/>
      <c r="CL51" s="527"/>
      <c r="CM51" s="527"/>
      <c r="CN51" s="527"/>
      <c r="CO51" s="527"/>
      <c r="CP51" s="527"/>
      <c r="CQ51" s="527"/>
      <c r="CR51" s="527"/>
      <c r="CS51" s="527"/>
      <c r="CT51" s="527"/>
    </row>
    <row r="52" spans="1:98" ht="11.65" customHeight="1">
      <c r="A52" s="497"/>
      <c r="B52" s="575"/>
      <c r="C52" s="130" t="s">
        <v>58</v>
      </c>
      <c r="D52" s="505"/>
      <c r="E52" s="420">
        <v>3720</v>
      </c>
      <c r="F52" s="420">
        <v>3591</v>
      </c>
      <c r="G52" s="420">
        <v>3466</v>
      </c>
      <c r="H52" s="420">
        <v>3502</v>
      </c>
      <c r="I52" s="420">
        <v>3655</v>
      </c>
      <c r="J52" s="420">
        <v>3659</v>
      </c>
      <c r="K52" s="928">
        <v>85.586550429184499</v>
      </c>
      <c r="L52" s="853"/>
      <c r="M52" s="497"/>
      <c r="N52" s="497"/>
    </row>
    <row r="53" spans="1:98" ht="11.65" customHeight="1">
      <c r="A53" s="497"/>
      <c r="B53" s="575"/>
      <c r="C53" s="130" t="s">
        <v>76</v>
      </c>
      <c r="D53" s="505"/>
      <c r="E53" s="420">
        <v>8364</v>
      </c>
      <c r="F53" s="420">
        <v>7823</v>
      </c>
      <c r="G53" s="420">
        <v>7429</v>
      </c>
      <c r="H53" s="420">
        <v>7208</v>
      </c>
      <c r="I53" s="420">
        <v>7179</v>
      </c>
      <c r="J53" s="420">
        <v>7429</v>
      </c>
      <c r="K53" s="928">
        <v>91.600407702523199</v>
      </c>
      <c r="L53" s="853"/>
      <c r="M53" s="497"/>
      <c r="N53" s="497"/>
    </row>
    <row r="54" spans="1:98" ht="11.65" customHeight="1">
      <c r="A54" s="497"/>
      <c r="B54" s="575"/>
      <c r="C54" s="130" t="s">
        <v>78</v>
      </c>
      <c r="D54" s="505"/>
      <c r="E54" s="420">
        <v>3423</v>
      </c>
      <c r="F54" s="420">
        <v>3295</v>
      </c>
      <c r="G54" s="420">
        <v>3270</v>
      </c>
      <c r="H54" s="420">
        <v>3225</v>
      </c>
      <c r="I54" s="420">
        <v>3331</v>
      </c>
      <c r="J54" s="420">
        <v>3386</v>
      </c>
      <c r="K54" s="928">
        <v>83.585490196078396</v>
      </c>
      <c r="L54" s="853"/>
      <c r="M54" s="497"/>
      <c r="N54" s="497"/>
    </row>
    <row r="55" spans="1:98" ht="11.65" customHeight="1">
      <c r="A55" s="497"/>
      <c r="B55" s="575"/>
      <c r="C55" s="130" t="s">
        <v>62</v>
      </c>
      <c r="D55" s="505"/>
      <c r="E55" s="420">
        <v>5616</v>
      </c>
      <c r="F55" s="420">
        <v>5544</v>
      </c>
      <c r="G55" s="420">
        <v>5439</v>
      </c>
      <c r="H55" s="420">
        <v>5405</v>
      </c>
      <c r="I55" s="420">
        <v>5300</v>
      </c>
      <c r="J55" s="420">
        <v>5286</v>
      </c>
      <c r="K55" s="928">
        <v>93.164297951582896</v>
      </c>
      <c r="L55" s="853"/>
      <c r="M55" s="497"/>
      <c r="N55" s="497"/>
    </row>
    <row r="56" spans="1:98" ht="11.65" customHeight="1">
      <c r="A56" s="497"/>
      <c r="B56" s="575"/>
      <c r="C56" s="130" t="s">
        <v>61</v>
      </c>
      <c r="D56" s="505"/>
      <c r="E56" s="420">
        <v>51382</v>
      </c>
      <c r="F56" s="420">
        <v>49175</v>
      </c>
      <c r="G56" s="420">
        <v>46862</v>
      </c>
      <c r="H56" s="420">
        <v>45299</v>
      </c>
      <c r="I56" s="420">
        <v>44018</v>
      </c>
      <c r="J56" s="420">
        <v>42255</v>
      </c>
      <c r="K56" s="928">
        <v>89.661842037500904</v>
      </c>
      <c r="L56" s="853"/>
      <c r="M56" s="497"/>
      <c r="N56" s="497"/>
    </row>
    <row r="57" spans="1:98" ht="11.65" customHeight="1">
      <c r="A57" s="497"/>
      <c r="B57" s="575"/>
      <c r="C57" s="130" t="s">
        <v>59</v>
      </c>
      <c r="D57" s="505"/>
      <c r="E57" s="420">
        <v>3700</v>
      </c>
      <c r="F57" s="420">
        <v>3636</v>
      </c>
      <c r="G57" s="420">
        <v>3485</v>
      </c>
      <c r="H57" s="420">
        <v>3373</v>
      </c>
      <c r="I57" s="420">
        <v>3402</v>
      </c>
      <c r="J57" s="420">
        <v>3432</v>
      </c>
      <c r="K57" s="928">
        <v>87.104560204953003</v>
      </c>
      <c r="L57" s="853"/>
      <c r="M57" s="497"/>
      <c r="N57" s="497"/>
    </row>
    <row r="58" spans="1:98" ht="11.65" customHeight="1">
      <c r="A58" s="497"/>
      <c r="B58" s="575"/>
      <c r="C58" s="130" t="s">
        <v>65</v>
      </c>
      <c r="D58" s="505"/>
      <c r="E58" s="420">
        <v>73621</v>
      </c>
      <c r="F58" s="420">
        <v>70562</v>
      </c>
      <c r="G58" s="420">
        <v>68146</v>
      </c>
      <c r="H58" s="420">
        <v>66942</v>
      </c>
      <c r="I58" s="420">
        <v>66501</v>
      </c>
      <c r="J58" s="420">
        <v>66277</v>
      </c>
      <c r="K58" s="928">
        <v>88.457836487986299</v>
      </c>
      <c r="L58" s="853"/>
      <c r="M58" s="497"/>
      <c r="N58" s="497"/>
    </row>
    <row r="59" spans="1:98" ht="11.65" customHeight="1">
      <c r="A59" s="497"/>
      <c r="B59" s="575"/>
      <c r="C59" s="130" t="s">
        <v>81</v>
      </c>
      <c r="D59" s="505"/>
      <c r="E59" s="420">
        <v>6550</v>
      </c>
      <c r="F59" s="420">
        <v>6329</v>
      </c>
      <c r="G59" s="420">
        <v>6072</v>
      </c>
      <c r="H59" s="420">
        <v>6068</v>
      </c>
      <c r="I59" s="420">
        <v>6048</v>
      </c>
      <c r="J59" s="420">
        <v>6129</v>
      </c>
      <c r="K59" s="928">
        <v>88.208257563501107</v>
      </c>
      <c r="L59" s="853"/>
      <c r="M59" s="497"/>
      <c r="N59" s="497"/>
    </row>
    <row r="60" spans="1:98" ht="11.65" customHeight="1">
      <c r="A60" s="497"/>
      <c r="B60" s="575"/>
      <c r="C60" s="130" t="s">
        <v>60</v>
      </c>
      <c r="D60" s="505"/>
      <c r="E60" s="420">
        <v>21113</v>
      </c>
      <c r="F60" s="420">
        <v>20248</v>
      </c>
      <c r="G60" s="420">
        <v>19289</v>
      </c>
      <c r="H60" s="420">
        <v>18343</v>
      </c>
      <c r="I60" s="420">
        <v>17586</v>
      </c>
      <c r="J60" s="420">
        <v>16567</v>
      </c>
      <c r="K60" s="928">
        <v>91.840081908406106</v>
      </c>
      <c r="L60" s="853"/>
      <c r="M60" s="497"/>
      <c r="N60" s="497"/>
    </row>
    <row r="61" spans="1:98" ht="11.65" customHeight="1">
      <c r="A61" s="497"/>
      <c r="B61" s="575"/>
      <c r="C61" s="130" t="s">
        <v>67</v>
      </c>
      <c r="D61" s="505"/>
      <c r="E61" s="420">
        <v>2677</v>
      </c>
      <c r="F61" s="420">
        <v>2631</v>
      </c>
      <c r="G61" s="420">
        <v>2529</v>
      </c>
      <c r="H61" s="420">
        <v>2598</v>
      </c>
      <c r="I61" s="420">
        <v>2621</v>
      </c>
      <c r="J61" s="420">
        <v>2586</v>
      </c>
      <c r="K61" s="928">
        <v>91.4798044478528</v>
      </c>
      <c r="L61" s="853"/>
      <c r="M61" s="497"/>
      <c r="N61" s="497"/>
    </row>
    <row r="62" spans="1:98" ht="11.65" customHeight="1">
      <c r="A62" s="497"/>
      <c r="B62" s="575"/>
      <c r="C62" s="130" t="s">
        <v>69</v>
      </c>
      <c r="D62" s="505"/>
      <c r="E62" s="420">
        <v>5355</v>
      </c>
      <c r="F62" s="420">
        <v>5209</v>
      </c>
      <c r="G62" s="420">
        <v>5062</v>
      </c>
      <c r="H62" s="420">
        <v>5086</v>
      </c>
      <c r="I62" s="420">
        <v>5108</v>
      </c>
      <c r="J62" s="420">
        <v>5169</v>
      </c>
      <c r="K62" s="928">
        <v>94.808276126557999</v>
      </c>
      <c r="L62" s="853"/>
      <c r="M62" s="497"/>
      <c r="N62" s="497"/>
    </row>
    <row r="63" spans="1:98" ht="11.65" customHeight="1">
      <c r="A63" s="497"/>
      <c r="B63" s="575"/>
      <c r="C63" s="130" t="s">
        <v>79</v>
      </c>
      <c r="D63" s="505"/>
      <c r="E63" s="420">
        <v>8163</v>
      </c>
      <c r="F63" s="420">
        <v>7806</v>
      </c>
      <c r="G63" s="420">
        <v>7430</v>
      </c>
      <c r="H63" s="420">
        <v>7345</v>
      </c>
      <c r="I63" s="420">
        <v>7293</v>
      </c>
      <c r="J63" s="420">
        <v>7160</v>
      </c>
      <c r="K63" s="928">
        <v>87.194351336302901</v>
      </c>
      <c r="L63" s="853"/>
      <c r="M63" s="497"/>
      <c r="N63" s="497"/>
    </row>
    <row r="64" spans="1:98" ht="11.25" customHeight="1">
      <c r="A64" s="497"/>
      <c r="B64" s="575"/>
      <c r="C64" s="130" t="s">
        <v>143</v>
      </c>
      <c r="D64" s="505"/>
      <c r="E64" s="420">
        <v>18241</v>
      </c>
      <c r="F64" s="420">
        <v>17890</v>
      </c>
      <c r="G64" s="420">
        <v>17676</v>
      </c>
      <c r="H64" s="420">
        <v>17555</v>
      </c>
      <c r="I64" s="420">
        <v>17778</v>
      </c>
      <c r="J64" s="420">
        <v>17843</v>
      </c>
      <c r="K64" s="928">
        <v>58.935270205643199</v>
      </c>
      <c r="L64" s="853"/>
      <c r="M64" s="497"/>
      <c r="N64" s="497"/>
    </row>
    <row r="65" spans="1:14" ht="11.65" customHeight="1">
      <c r="A65" s="497"/>
      <c r="B65" s="575"/>
      <c r="C65" s="130" t="s">
        <v>144</v>
      </c>
      <c r="D65" s="505"/>
      <c r="E65" s="420">
        <v>5462</v>
      </c>
      <c r="F65" s="420">
        <v>5302</v>
      </c>
      <c r="G65" s="420">
        <v>5155</v>
      </c>
      <c r="H65" s="420">
        <v>5018</v>
      </c>
      <c r="I65" s="420">
        <v>5076</v>
      </c>
      <c r="J65" s="420">
        <v>5011</v>
      </c>
      <c r="K65" s="928">
        <v>84.614145036655401</v>
      </c>
      <c r="L65" s="853"/>
      <c r="M65" s="497"/>
      <c r="N65" s="497"/>
    </row>
    <row r="66" spans="1:14" s="857" customFormat="1" ht="8.25" customHeight="1">
      <c r="A66" s="854"/>
      <c r="B66" s="855"/>
      <c r="C66" s="1647" t="s">
        <v>662</v>
      </c>
      <c r="D66" s="1647"/>
      <c r="E66" s="1647"/>
      <c r="F66" s="1647"/>
      <c r="G66" s="1647"/>
      <c r="H66" s="1647"/>
      <c r="I66" s="1647"/>
      <c r="J66" s="1647"/>
      <c r="K66" s="1647" t="s">
        <v>661</v>
      </c>
      <c r="L66" s="1647"/>
      <c r="M66" s="856"/>
      <c r="N66" s="854"/>
    </row>
    <row r="67" spans="1:14" ht="10.5" customHeight="1">
      <c r="A67" s="497"/>
      <c r="B67" s="855"/>
      <c r="C67" s="580" t="s">
        <v>467</v>
      </c>
      <c r="D67" s="505"/>
      <c r="E67" s="858"/>
      <c r="F67" s="858"/>
      <c r="G67" s="858"/>
      <c r="H67" s="858"/>
      <c r="I67" s="546" t="s">
        <v>147</v>
      </c>
      <c r="J67" s="721"/>
      <c r="K67" s="721"/>
      <c r="L67" s="721"/>
      <c r="M67" s="644"/>
      <c r="N67" s="497"/>
    </row>
    <row r="68" spans="1:14" ht="9.75" customHeight="1">
      <c r="A68" s="497"/>
      <c r="B68" s="859"/>
      <c r="C68" s="860" t="s">
        <v>279</v>
      </c>
      <c r="D68" s="505"/>
      <c r="E68" s="858"/>
      <c r="F68" s="858"/>
      <c r="G68" s="858"/>
      <c r="H68" s="858"/>
      <c r="I68" s="861"/>
      <c r="J68" s="721"/>
      <c r="K68" s="721"/>
      <c r="L68" s="721"/>
      <c r="M68" s="644"/>
      <c r="N68" s="497"/>
    </row>
    <row r="69" spans="1:14" ht="13.5" customHeight="1">
      <c r="A69" s="497"/>
      <c r="B69" s="862">
        <v>18</v>
      </c>
      <c r="C69" s="1603">
        <v>41671</v>
      </c>
      <c r="D69" s="1603"/>
      <c r="E69" s="1603"/>
      <c r="F69" s="1603"/>
      <c r="G69" s="507"/>
      <c r="H69" s="507"/>
      <c r="I69" s="507"/>
      <c r="J69" s="507"/>
      <c r="K69" s="507"/>
      <c r="L69" s="507"/>
      <c r="M69" s="507"/>
      <c r="N69" s="507"/>
    </row>
    <row r="70" spans="1:14" ht="13.5" customHeight="1">
      <c r="A70" s="527"/>
      <c r="B70" s="527"/>
      <c r="C70" s="527"/>
      <c r="D70" s="527"/>
      <c r="E70" s="527"/>
      <c r="F70" s="527"/>
      <c r="G70" s="527"/>
      <c r="H70" s="527"/>
      <c r="I70" s="527"/>
      <c r="J70" s="527"/>
      <c r="K70" s="527"/>
      <c r="L70" s="863"/>
      <c r="M70" s="527"/>
      <c r="N70" s="527"/>
    </row>
    <row r="71" spans="1:14">
      <c r="A71" s="527"/>
      <c r="B71" s="527"/>
      <c r="C71" s="527"/>
      <c r="D71" s="527"/>
      <c r="E71" s="864"/>
      <c r="F71" s="864"/>
      <c r="G71" s="864"/>
      <c r="H71" s="864"/>
      <c r="I71" s="864"/>
      <c r="J71" s="864"/>
      <c r="K71" s="864"/>
      <c r="L71" s="864"/>
      <c r="M71" s="864"/>
      <c r="N71" s="864"/>
    </row>
    <row r="72" spans="1:14">
      <c r="A72" s="527"/>
      <c r="B72" s="527"/>
      <c r="C72" s="527"/>
      <c r="D72" s="527"/>
      <c r="E72" s="527"/>
      <c r="F72" s="527" t="s">
        <v>34</v>
      </c>
      <c r="G72" s="527"/>
      <c r="H72" s="527"/>
      <c r="I72" s="527"/>
      <c r="J72" s="527"/>
      <c r="K72" s="527"/>
      <c r="L72" s="863"/>
      <c r="M72" s="527"/>
      <c r="N72" s="527"/>
    </row>
    <row r="73" spans="1:14">
      <c r="A73" s="527"/>
      <c r="B73" s="527"/>
      <c r="C73" s="527"/>
      <c r="D73" s="527"/>
      <c r="E73" s="527"/>
      <c r="F73" s="527"/>
      <c r="G73" s="527"/>
      <c r="H73" s="527"/>
      <c r="I73" s="527"/>
      <c r="J73" s="527"/>
      <c r="K73" s="527"/>
      <c r="L73" s="863"/>
      <c r="M73" s="527"/>
      <c r="N73" s="527"/>
    </row>
    <row r="74" spans="1:14">
      <c r="A74" s="527"/>
      <c r="B74" s="527"/>
      <c r="C74" s="527"/>
      <c r="D74" s="527"/>
      <c r="E74" s="527"/>
      <c r="F74" s="527"/>
      <c r="G74" s="527"/>
      <c r="H74" s="527"/>
      <c r="I74" s="527"/>
      <c r="J74" s="527"/>
      <c r="K74" s="527"/>
      <c r="L74" s="863"/>
      <c r="M74" s="527"/>
      <c r="N74" s="527"/>
    </row>
    <row r="75" spans="1:14">
      <c r="L75" s="865"/>
    </row>
    <row r="80" spans="1:14" ht="8.25" customHeight="1"/>
    <row r="82" spans="12:13" ht="9" customHeight="1">
      <c r="M82" s="513"/>
    </row>
    <row r="83" spans="12:13" ht="8.25" customHeight="1">
      <c r="L83" s="1362"/>
      <c r="M83" s="1362"/>
    </row>
    <row r="84" spans="12:13" ht="9.75" customHeight="1"/>
  </sheetData>
  <mergeCells count="14">
    <mergeCell ref="L1:M1"/>
    <mergeCell ref="B2:D2"/>
    <mergeCell ref="C4:L4"/>
    <mergeCell ref="C5:D6"/>
    <mergeCell ref="E6:I6"/>
    <mergeCell ref="K6:K7"/>
    <mergeCell ref="C69:F69"/>
    <mergeCell ref="G30:J30"/>
    <mergeCell ref="C41:L41"/>
    <mergeCell ref="C42:D43"/>
    <mergeCell ref="E43:I43"/>
    <mergeCell ref="K43:K44"/>
    <mergeCell ref="C66:J66"/>
    <mergeCell ref="K66:L66"/>
  </mergeCells>
  <conditionalFormatting sqref="E7:J7 E44:J44">
    <cfRule type="cellIs" dxfId="7" priority="1"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sheetPr>
    <tabColor theme="3"/>
  </sheetPr>
  <dimension ref="A1:U83"/>
  <sheetViews>
    <sheetView zoomScaleNormal="100" workbookViewId="0"/>
  </sheetViews>
  <sheetFormatPr defaultRowHeight="12.75"/>
  <cols>
    <col min="1" max="1" width="1" style="502" customWidth="1"/>
    <col min="2" max="2" width="2.5703125" style="502" customWidth="1"/>
    <col min="3" max="3" width="1.140625" style="502" customWidth="1"/>
    <col min="4" max="4" width="25.85546875" style="502" customWidth="1"/>
    <col min="5" max="10" width="7.5703125" style="513" customWidth="1"/>
    <col min="11" max="11" width="7.5703125" style="548" customWidth="1"/>
    <col min="12" max="12" width="7.5703125" style="513" customWidth="1"/>
    <col min="13" max="13" width="7.5703125" style="548" customWidth="1"/>
    <col min="14" max="14" width="2.5703125" style="502" customWidth="1"/>
    <col min="15" max="15" width="1" style="502" customWidth="1"/>
    <col min="16" max="16384" width="9.140625" style="502"/>
  </cols>
  <sheetData>
    <row r="1" spans="1:15" ht="13.5" customHeight="1">
      <c r="A1" s="497"/>
      <c r="B1" s="1506" t="s">
        <v>403</v>
      </c>
      <c r="C1" s="1506"/>
      <c r="D1" s="1506"/>
      <c r="E1" s="499"/>
      <c r="F1" s="499"/>
      <c r="G1" s="499"/>
      <c r="H1" s="499"/>
      <c r="I1" s="499"/>
      <c r="J1" s="500"/>
      <c r="K1" s="1367"/>
      <c r="L1" s="1367"/>
      <c r="M1" s="1367"/>
      <c r="N1" s="501"/>
      <c r="O1" s="497"/>
    </row>
    <row r="2" spans="1:15" ht="6" customHeight="1">
      <c r="A2" s="497"/>
      <c r="B2" s="1661"/>
      <c r="C2" s="1661"/>
      <c r="D2" s="1661"/>
      <c r="E2" s="503"/>
      <c r="F2" s="504"/>
      <c r="G2" s="504"/>
      <c r="H2" s="504"/>
      <c r="I2" s="504"/>
      <c r="J2" s="504"/>
      <c r="K2" s="505"/>
      <c r="L2" s="504"/>
      <c r="M2" s="505"/>
      <c r="N2" s="506"/>
      <c r="O2" s="497"/>
    </row>
    <row r="3" spans="1:15" ht="13.5" customHeight="1" thickBot="1">
      <c r="A3" s="497"/>
      <c r="B3" s="507"/>
      <c r="C3" s="507"/>
      <c r="D3" s="507"/>
      <c r="E3" s="504"/>
      <c r="F3" s="504"/>
      <c r="G3" s="504"/>
      <c r="H3" s="504"/>
      <c r="I3" s="504" t="s">
        <v>34</v>
      </c>
      <c r="J3" s="504"/>
      <c r="K3" s="940"/>
      <c r="L3" s="504"/>
      <c r="M3" s="940" t="s">
        <v>75</v>
      </c>
      <c r="N3" s="508"/>
      <c r="O3" s="497"/>
    </row>
    <row r="4" spans="1:15" s="511" customFormat="1" ht="13.5" customHeight="1" thickBot="1">
      <c r="A4" s="509"/>
      <c r="B4" s="510"/>
      <c r="C4" s="1662" t="s">
        <v>0</v>
      </c>
      <c r="D4" s="1663"/>
      <c r="E4" s="1663"/>
      <c r="F4" s="1663"/>
      <c r="G4" s="1663"/>
      <c r="H4" s="1663"/>
      <c r="I4" s="1663"/>
      <c r="J4" s="1663"/>
      <c r="K4" s="1663"/>
      <c r="L4" s="1663"/>
      <c r="M4" s="1664"/>
      <c r="N4" s="508"/>
      <c r="O4" s="497"/>
    </row>
    <row r="5" spans="1:15" ht="4.5" customHeight="1">
      <c r="A5" s="497"/>
      <c r="B5" s="507"/>
      <c r="C5" s="1505" t="s">
        <v>80</v>
      </c>
      <c r="D5" s="1505"/>
      <c r="F5" s="514"/>
      <c r="G5" s="514"/>
      <c r="H5" s="514"/>
      <c r="I5" s="514"/>
      <c r="J5" s="514"/>
      <c r="K5" s="514"/>
      <c r="L5" s="514"/>
      <c r="M5" s="514"/>
      <c r="N5" s="508"/>
      <c r="O5" s="497"/>
    </row>
    <row r="6" spans="1:15" ht="12" customHeight="1">
      <c r="A6" s="497"/>
      <c r="B6" s="507"/>
      <c r="C6" s="1505"/>
      <c r="D6" s="1505"/>
      <c r="E6" s="1509" t="s">
        <v>634</v>
      </c>
      <c r="F6" s="1509"/>
      <c r="G6" s="1509"/>
      <c r="H6" s="1509"/>
      <c r="I6" s="1509"/>
      <c r="J6" s="1509"/>
      <c r="K6" s="1509"/>
      <c r="L6" s="1509"/>
      <c r="M6" s="1361" t="s">
        <v>635</v>
      </c>
      <c r="N6" s="508"/>
      <c r="O6" s="497"/>
    </row>
    <row r="7" spans="1:15" s="511" customFormat="1" ht="12.75" customHeight="1">
      <c r="A7" s="509"/>
      <c r="B7" s="510"/>
      <c r="C7" s="516"/>
      <c r="D7" s="516"/>
      <c r="E7" s="1364" t="s">
        <v>103</v>
      </c>
      <c r="F7" s="1363" t="s">
        <v>102</v>
      </c>
      <c r="G7" s="1364" t="s">
        <v>101</v>
      </c>
      <c r="H7" s="1364" t="s">
        <v>100</v>
      </c>
      <c r="I7" s="1364" t="s">
        <v>99</v>
      </c>
      <c r="J7" s="1364" t="s">
        <v>98</v>
      </c>
      <c r="K7" s="1364" t="s">
        <v>97</v>
      </c>
      <c r="L7" s="1364" t="s">
        <v>96</v>
      </c>
      <c r="M7" s="1364" t="s">
        <v>95</v>
      </c>
      <c r="N7" s="508"/>
      <c r="O7" s="497"/>
    </row>
    <row r="8" spans="1:15" s="520" customFormat="1" ht="13.5" customHeight="1">
      <c r="A8" s="517"/>
      <c r="B8" s="518"/>
      <c r="C8" s="1658" t="s">
        <v>148</v>
      </c>
      <c r="D8" s="1658"/>
      <c r="E8" s="519"/>
      <c r="F8" s="519"/>
      <c r="G8" s="519"/>
      <c r="H8" s="519"/>
      <c r="I8" s="519"/>
      <c r="J8" s="519"/>
      <c r="K8" s="519"/>
      <c r="L8" s="519"/>
      <c r="M8" s="519"/>
      <c r="N8" s="508"/>
      <c r="O8" s="497"/>
    </row>
    <row r="9" spans="1:15" ht="11.25" customHeight="1">
      <c r="A9" s="497"/>
      <c r="B9" s="507"/>
      <c r="C9" s="130" t="s">
        <v>149</v>
      </c>
      <c r="D9" s="521"/>
      <c r="E9" s="116">
        <v>275450</v>
      </c>
      <c r="F9" s="116">
        <v>274096</v>
      </c>
      <c r="G9" s="116">
        <v>273141</v>
      </c>
      <c r="H9" s="116">
        <v>272902</v>
      </c>
      <c r="I9" s="116">
        <v>271774</v>
      </c>
      <c r="J9" s="116">
        <v>270647</v>
      </c>
      <c r="K9" s="116">
        <v>269916</v>
      </c>
      <c r="L9" s="116">
        <v>269108</v>
      </c>
      <c r="M9" s="116">
        <v>267990</v>
      </c>
      <c r="N9" s="508"/>
      <c r="O9" s="497"/>
    </row>
    <row r="10" spans="1:15" ht="11.25" customHeight="1">
      <c r="A10" s="497"/>
      <c r="B10" s="507"/>
      <c r="C10" s="130"/>
      <c r="D10" s="522" t="s">
        <v>74</v>
      </c>
      <c r="E10" s="523">
        <v>141507</v>
      </c>
      <c r="F10" s="523">
        <v>140941</v>
      </c>
      <c r="G10" s="523">
        <v>140579</v>
      </c>
      <c r="H10" s="523">
        <v>140553</v>
      </c>
      <c r="I10" s="523">
        <v>140076</v>
      </c>
      <c r="J10" s="523">
        <v>139682</v>
      </c>
      <c r="K10" s="523">
        <v>139435</v>
      </c>
      <c r="L10" s="523">
        <v>139121</v>
      </c>
      <c r="M10" s="523">
        <v>138678</v>
      </c>
      <c r="N10" s="508"/>
      <c r="O10" s="497"/>
    </row>
    <row r="11" spans="1:15" ht="11.25" customHeight="1">
      <c r="A11" s="497"/>
      <c r="B11" s="507"/>
      <c r="C11" s="130"/>
      <c r="D11" s="522" t="s">
        <v>73</v>
      </c>
      <c r="E11" s="523">
        <v>133943</v>
      </c>
      <c r="F11" s="523">
        <v>133155</v>
      </c>
      <c r="G11" s="523">
        <v>132562</v>
      </c>
      <c r="H11" s="523">
        <v>132349</v>
      </c>
      <c r="I11" s="523">
        <v>131698</v>
      </c>
      <c r="J11" s="523">
        <v>130965</v>
      </c>
      <c r="K11" s="523">
        <v>130481</v>
      </c>
      <c r="L11" s="523">
        <v>129987</v>
      </c>
      <c r="M11" s="523">
        <v>129312</v>
      </c>
      <c r="N11" s="508"/>
      <c r="O11" s="497"/>
    </row>
    <row r="12" spans="1:15" ht="11.25" customHeight="1">
      <c r="A12" s="497"/>
      <c r="B12" s="507"/>
      <c r="C12" s="130" t="s">
        <v>150</v>
      </c>
      <c r="D12" s="521"/>
      <c r="E12" s="116">
        <v>2000550</v>
      </c>
      <c r="F12" s="116">
        <v>2003518</v>
      </c>
      <c r="G12" s="116">
        <v>2006316</v>
      </c>
      <c r="H12" s="116">
        <v>2008536</v>
      </c>
      <c r="I12" s="116">
        <v>2009408</v>
      </c>
      <c r="J12" s="116">
        <v>2011225</v>
      </c>
      <c r="K12" s="116">
        <v>2014259</v>
      </c>
      <c r="L12" s="116">
        <v>2016728</v>
      </c>
      <c r="M12" s="116">
        <v>2018135</v>
      </c>
      <c r="N12" s="508"/>
      <c r="O12" s="497"/>
    </row>
    <row r="13" spans="1:15" ht="11.25" customHeight="1">
      <c r="A13" s="497"/>
      <c r="B13" s="507"/>
      <c r="C13" s="130"/>
      <c r="D13" s="522" t="s">
        <v>74</v>
      </c>
      <c r="E13" s="523">
        <v>942139</v>
      </c>
      <c r="F13" s="523">
        <v>943212</v>
      </c>
      <c r="G13" s="523">
        <v>944385</v>
      </c>
      <c r="H13" s="523">
        <v>945302</v>
      </c>
      <c r="I13" s="523">
        <v>945522</v>
      </c>
      <c r="J13" s="523">
        <v>946012</v>
      </c>
      <c r="K13" s="523">
        <v>947251</v>
      </c>
      <c r="L13" s="523">
        <v>948350</v>
      </c>
      <c r="M13" s="523">
        <v>948614</v>
      </c>
      <c r="N13" s="508"/>
      <c r="O13" s="497"/>
    </row>
    <row r="14" spans="1:15" ht="11.25" customHeight="1">
      <c r="A14" s="497"/>
      <c r="B14" s="507"/>
      <c r="C14" s="130"/>
      <c r="D14" s="522" t="s">
        <v>73</v>
      </c>
      <c r="E14" s="523">
        <v>1058411</v>
      </c>
      <c r="F14" s="523">
        <v>1060306</v>
      </c>
      <c r="G14" s="523">
        <v>1061931</v>
      </c>
      <c r="H14" s="523">
        <v>1063234</v>
      </c>
      <c r="I14" s="523">
        <v>1063886</v>
      </c>
      <c r="J14" s="523">
        <v>1065213</v>
      </c>
      <c r="K14" s="523">
        <v>1067008</v>
      </c>
      <c r="L14" s="523">
        <v>1068378</v>
      </c>
      <c r="M14" s="523">
        <v>1069521</v>
      </c>
      <c r="N14" s="508"/>
      <c r="O14" s="497"/>
    </row>
    <row r="15" spans="1:15" ht="11.25" customHeight="1">
      <c r="A15" s="497"/>
      <c r="B15" s="507"/>
      <c r="C15" s="130" t="s">
        <v>151</v>
      </c>
      <c r="D15" s="521"/>
      <c r="E15" s="116">
        <v>711146</v>
      </c>
      <c r="F15" s="116">
        <v>711828</v>
      </c>
      <c r="G15" s="116">
        <v>713895</v>
      </c>
      <c r="H15" s="116">
        <v>714644</v>
      </c>
      <c r="I15" s="116">
        <v>708207</v>
      </c>
      <c r="J15" s="116">
        <v>709403</v>
      </c>
      <c r="K15" s="116">
        <v>710999</v>
      </c>
      <c r="L15" s="116">
        <v>712726</v>
      </c>
      <c r="M15" s="116">
        <v>715457</v>
      </c>
      <c r="N15" s="508"/>
      <c r="O15" s="497"/>
    </row>
    <row r="16" spans="1:15" ht="11.25" customHeight="1">
      <c r="A16" s="497"/>
      <c r="B16" s="507"/>
      <c r="C16" s="130"/>
      <c r="D16" s="522" t="s">
        <v>74</v>
      </c>
      <c r="E16" s="523">
        <v>130618</v>
      </c>
      <c r="F16" s="523">
        <v>130847</v>
      </c>
      <c r="G16" s="523">
        <v>131303</v>
      </c>
      <c r="H16" s="523">
        <v>131738</v>
      </c>
      <c r="I16" s="523">
        <v>128834</v>
      </c>
      <c r="J16" s="523">
        <v>129378</v>
      </c>
      <c r="K16" s="523">
        <v>130121</v>
      </c>
      <c r="L16" s="523">
        <v>130743</v>
      </c>
      <c r="M16" s="523">
        <v>131642</v>
      </c>
      <c r="N16" s="508"/>
      <c r="O16" s="497"/>
    </row>
    <row r="17" spans="1:21" ht="11.25" customHeight="1">
      <c r="A17" s="497"/>
      <c r="B17" s="507"/>
      <c r="C17" s="130"/>
      <c r="D17" s="522" t="s">
        <v>73</v>
      </c>
      <c r="E17" s="523">
        <v>580528</v>
      </c>
      <c r="F17" s="523">
        <v>580981</v>
      </c>
      <c r="G17" s="523">
        <v>582592</v>
      </c>
      <c r="H17" s="523">
        <v>582906</v>
      </c>
      <c r="I17" s="523">
        <v>579373</v>
      </c>
      <c r="J17" s="523">
        <v>580025</v>
      </c>
      <c r="K17" s="523">
        <v>580878</v>
      </c>
      <c r="L17" s="523">
        <v>581983</v>
      </c>
      <c r="M17" s="523">
        <v>583815</v>
      </c>
      <c r="N17" s="508"/>
      <c r="O17" s="497"/>
    </row>
    <row r="18" spans="1:21" ht="9.75" customHeight="1">
      <c r="A18" s="497"/>
      <c r="B18" s="507"/>
      <c r="C18" s="1653" t="s">
        <v>666</v>
      </c>
      <c r="D18" s="1653"/>
      <c r="E18" s="1653"/>
      <c r="F18" s="1653"/>
      <c r="G18" s="1653"/>
      <c r="H18" s="1653"/>
      <c r="I18" s="1653"/>
      <c r="J18" s="1653"/>
      <c r="K18" s="1653"/>
      <c r="L18" s="1653"/>
      <c r="M18" s="1653"/>
      <c r="N18" s="508"/>
      <c r="O18" s="119"/>
    </row>
    <row r="19" spans="1:21" ht="9" customHeight="1" thickBot="1">
      <c r="A19" s="497"/>
      <c r="B19" s="507"/>
      <c r="C19" s="869"/>
      <c r="D19" s="869"/>
      <c r="E19" s="869"/>
      <c r="F19" s="869"/>
      <c r="G19" s="869"/>
      <c r="H19" s="869"/>
      <c r="I19" s="869"/>
      <c r="J19" s="869"/>
      <c r="K19" s="869"/>
      <c r="L19" s="869"/>
      <c r="M19" s="869"/>
      <c r="N19" s="508"/>
      <c r="O19" s="119"/>
    </row>
    <row r="20" spans="1:21" ht="15" customHeight="1" thickBot="1">
      <c r="A20" s="497"/>
      <c r="B20" s="507"/>
      <c r="C20" s="1641" t="s">
        <v>370</v>
      </c>
      <c r="D20" s="1642"/>
      <c r="E20" s="1642"/>
      <c r="F20" s="1642"/>
      <c r="G20" s="1642"/>
      <c r="H20" s="1642"/>
      <c r="I20" s="1642"/>
      <c r="J20" s="1642"/>
      <c r="K20" s="1642"/>
      <c r="L20" s="1642"/>
      <c r="M20" s="1643"/>
      <c r="N20" s="508"/>
      <c r="O20" s="497"/>
    </row>
    <row r="21" spans="1:21" ht="9.75" customHeight="1">
      <c r="A21" s="497"/>
      <c r="B21" s="507"/>
      <c r="C21" s="120" t="s">
        <v>80</v>
      </c>
      <c r="D21" s="505"/>
      <c r="E21" s="524"/>
      <c r="F21" s="524"/>
      <c r="G21" s="524"/>
      <c r="H21" s="524"/>
      <c r="I21" s="524"/>
      <c r="J21" s="524"/>
      <c r="K21" s="524"/>
      <c r="L21" s="524"/>
      <c r="M21" s="524"/>
      <c r="N21" s="508"/>
      <c r="O21" s="497"/>
    </row>
    <row r="22" spans="1:21" ht="13.5" customHeight="1">
      <c r="A22" s="497"/>
      <c r="B22" s="507"/>
      <c r="C22" s="1658" t="s">
        <v>152</v>
      </c>
      <c r="D22" s="1658"/>
      <c r="E22" s="502"/>
      <c r="F22" s="519"/>
      <c r="G22" s="519"/>
      <c r="H22" s="519"/>
      <c r="I22" s="519"/>
      <c r="J22" s="519"/>
      <c r="K22" s="519"/>
      <c r="L22" s="519"/>
      <c r="M22" s="519"/>
      <c r="N22" s="508"/>
      <c r="O22" s="497"/>
    </row>
    <row r="23" spans="1:21" s="511" customFormat="1" ht="11.25" customHeight="1">
      <c r="A23" s="509"/>
      <c r="B23" s="510"/>
      <c r="C23" s="121" t="s">
        <v>153</v>
      </c>
      <c r="D23" s="697"/>
      <c r="E23" s="117">
        <v>1199884</v>
      </c>
      <c r="F23" s="117">
        <v>1205125</v>
      </c>
      <c r="G23" s="117">
        <v>1214745</v>
      </c>
      <c r="H23" s="117">
        <v>1217657</v>
      </c>
      <c r="I23" s="117">
        <v>1214161</v>
      </c>
      <c r="J23" s="117">
        <v>1171595</v>
      </c>
      <c r="K23" s="117">
        <v>1175448</v>
      </c>
      <c r="L23" s="117">
        <v>1175545</v>
      </c>
      <c r="M23" s="117">
        <v>1125067</v>
      </c>
      <c r="N23" s="508"/>
      <c r="O23" s="509"/>
    </row>
    <row r="24" spans="1:21" ht="11.25" customHeight="1">
      <c r="A24" s="497"/>
      <c r="B24" s="507"/>
      <c r="C24" s="1659" t="s">
        <v>426</v>
      </c>
      <c r="D24" s="1659"/>
      <c r="E24" s="117">
        <v>75918</v>
      </c>
      <c r="F24" s="117">
        <v>76429</v>
      </c>
      <c r="G24" s="117">
        <v>76735</v>
      </c>
      <c r="H24" s="117">
        <v>76995</v>
      </c>
      <c r="I24" s="117">
        <v>77045</v>
      </c>
      <c r="J24" s="117">
        <v>77366</v>
      </c>
      <c r="K24" s="117">
        <v>77762</v>
      </c>
      <c r="L24" s="117">
        <v>77659</v>
      </c>
      <c r="M24" s="117">
        <v>70725</v>
      </c>
      <c r="N24" s="525"/>
      <c r="O24" s="497"/>
    </row>
    <row r="25" spans="1:21" ht="11.25" customHeight="1">
      <c r="A25" s="497"/>
      <c r="B25" s="507"/>
      <c r="C25" s="1660" t="s">
        <v>154</v>
      </c>
      <c r="D25" s="1660"/>
      <c r="E25" s="117">
        <v>7522</v>
      </c>
      <c r="F25" s="117">
        <v>6825</v>
      </c>
      <c r="G25" s="117">
        <v>6053</v>
      </c>
      <c r="H25" s="117">
        <v>3641</v>
      </c>
      <c r="I25" s="117">
        <v>3168</v>
      </c>
      <c r="J25" s="117">
        <v>1505</v>
      </c>
      <c r="K25" s="117">
        <v>1505</v>
      </c>
      <c r="L25" s="117">
        <v>2875</v>
      </c>
      <c r="M25" s="117">
        <v>2770</v>
      </c>
      <c r="N25" s="508"/>
      <c r="O25" s="527"/>
    </row>
    <row r="26" spans="1:21" ht="11.25" customHeight="1">
      <c r="A26" s="497"/>
      <c r="B26" s="507"/>
      <c r="C26" s="1659" t="s">
        <v>155</v>
      </c>
      <c r="D26" s="1659"/>
      <c r="E26" s="122">
        <v>13043</v>
      </c>
      <c r="F26" s="122">
        <v>13043</v>
      </c>
      <c r="G26" s="122">
        <v>13057</v>
      </c>
      <c r="H26" s="122">
        <v>13050</v>
      </c>
      <c r="I26" s="122">
        <v>13065</v>
      </c>
      <c r="J26" s="122">
        <v>13059</v>
      </c>
      <c r="K26" s="122">
        <v>13056</v>
      </c>
      <c r="L26" s="122">
        <v>13035</v>
      </c>
      <c r="M26" s="122">
        <v>12904</v>
      </c>
      <c r="N26" s="508"/>
      <c r="O26" s="497"/>
    </row>
    <row r="27" spans="1:21" ht="11.25" customHeight="1">
      <c r="A27" s="497"/>
      <c r="B27" s="507"/>
      <c r="C27" s="1659" t="s">
        <v>427</v>
      </c>
      <c r="D27" s="1659"/>
      <c r="E27" s="117">
        <v>12528</v>
      </c>
      <c r="F27" s="117">
        <v>12513</v>
      </c>
      <c r="G27" s="117">
        <v>12529</v>
      </c>
      <c r="H27" s="117">
        <v>12508</v>
      </c>
      <c r="I27" s="117">
        <v>12472</v>
      </c>
      <c r="J27" s="117">
        <v>12437</v>
      </c>
      <c r="K27" s="117">
        <v>12404</v>
      </c>
      <c r="L27" s="117">
        <v>12313</v>
      </c>
      <c r="M27" s="117">
        <v>11994</v>
      </c>
      <c r="N27" s="508"/>
      <c r="O27" s="497"/>
    </row>
    <row r="28" spans="1:21" s="532" customFormat="1" ht="9.75" customHeight="1">
      <c r="A28" s="528"/>
      <c r="B28" s="529"/>
      <c r="C28" s="1653" t="s">
        <v>665</v>
      </c>
      <c r="D28" s="1653"/>
      <c r="E28" s="1653"/>
      <c r="F28" s="1653"/>
      <c r="G28" s="1653"/>
      <c r="H28" s="1653"/>
      <c r="I28" s="1653"/>
      <c r="J28" s="1653"/>
      <c r="K28" s="1653"/>
      <c r="L28" s="1653"/>
      <c r="M28" s="1653"/>
      <c r="N28" s="530"/>
      <c r="O28" s="531"/>
    </row>
    <row r="29" spans="1:21" ht="9" customHeight="1" thickBot="1">
      <c r="A29" s="497"/>
      <c r="B29" s="507"/>
      <c r="C29" s="507"/>
      <c r="D29" s="507"/>
      <c r="E29" s="504"/>
      <c r="F29" s="504"/>
      <c r="G29" s="504"/>
      <c r="H29" s="504"/>
      <c r="I29" s="504"/>
      <c r="J29" s="504"/>
      <c r="K29" s="505"/>
      <c r="L29" s="504"/>
      <c r="M29" s="505"/>
      <c r="N29" s="508"/>
      <c r="O29" s="533"/>
    </row>
    <row r="30" spans="1:21" ht="13.5" customHeight="1" thickBot="1">
      <c r="A30" s="497"/>
      <c r="B30" s="507"/>
      <c r="C30" s="1641" t="s">
        <v>1</v>
      </c>
      <c r="D30" s="1642"/>
      <c r="E30" s="1642"/>
      <c r="F30" s="1642"/>
      <c r="G30" s="1642"/>
      <c r="H30" s="1642"/>
      <c r="I30" s="1642"/>
      <c r="J30" s="1642"/>
      <c r="K30" s="1642"/>
      <c r="L30" s="1642"/>
      <c r="M30" s="1643"/>
      <c r="N30" s="508"/>
      <c r="O30" s="497"/>
    </row>
    <row r="31" spans="1:21" ht="9.75" customHeight="1">
      <c r="A31" s="497"/>
      <c r="B31" s="507"/>
      <c r="C31" s="120" t="s">
        <v>80</v>
      </c>
      <c r="D31" s="505"/>
      <c r="E31" s="534"/>
      <c r="F31" s="534"/>
      <c r="G31" s="534"/>
      <c r="H31" s="534"/>
      <c r="I31" s="534"/>
      <c r="J31" s="534"/>
      <c r="K31" s="534"/>
      <c r="L31" s="534"/>
      <c r="M31" s="534"/>
      <c r="N31" s="508"/>
      <c r="O31" s="497"/>
    </row>
    <row r="32" spans="1:21" s="539" customFormat="1" ht="13.5" customHeight="1">
      <c r="A32" s="535"/>
      <c r="B32" s="536"/>
      <c r="C32" s="1656" t="s">
        <v>396</v>
      </c>
      <c r="D32" s="1656"/>
      <c r="E32" s="537">
        <v>400077</v>
      </c>
      <c r="F32" s="537">
        <v>394909</v>
      </c>
      <c r="G32" s="537">
        <v>385628</v>
      </c>
      <c r="H32" s="537">
        <v>388885</v>
      </c>
      <c r="I32" s="537">
        <v>391858</v>
      </c>
      <c r="J32" s="537">
        <v>376024</v>
      </c>
      <c r="K32" s="537">
        <v>376891</v>
      </c>
      <c r="L32" s="537">
        <v>376922</v>
      </c>
      <c r="M32" s="537">
        <v>390481</v>
      </c>
      <c r="N32" s="538"/>
      <c r="O32" s="535"/>
      <c r="Q32" s="942"/>
      <c r="R32" s="942"/>
      <c r="S32" s="942"/>
      <c r="T32" s="942"/>
      <c r="U32" s="942"/>
    </row>
    <row r="33" spans="1:15" s="539" customFormat="1" ht="15" customHeight="1">
      <c r="A33" s="535"/>
      <c r="B33" s="536"/>
      <c r="C33" s="1372" t="s">
        <v>395</v>
      </c>
      <c r="D33" s="1372"/>
      <c r="E33" s="117"/>
      <c r="F33" s="117"/>
      <c r="G33" s="117"/>
      <c r="H33" s="117"/>
      <c r="I33" s="117"/>
      <c r="J33" s="117"/>
      <c r="K33" s="117"/>
      <c r="L33" s="117"/>
      <c r="M33" s="117"/>
      <c r="N33" s="538"/>
      <c r="O33" s="535"/>
    </row>
    <row r="34" spans="1:15" s="511" customFormat="1" ht="12.75" customHeight="1">
      <c r="A34" s="509"/>
      <c r="B34" s="510"/>
      <c r="C34" s="1657" t="s">
        <v>156</v>
      </c>
      <c r="D34" s="1657"/>
      <c r="E34" s="117">
        <v>330523</v>
      </c>
      <c r="F34" s="117">
        <v>326137</v>
      </c>
      <c r="G34" s="117">
        <v>319265</v>
      </c>
      <c r="H34" s="117">
        <v>322524</v>
      </c>
      <c r="I34" s="117">
        <v>327313</v>
      </c>
      <c r="J34" s="117">
        <v>312855</v>
      </c>
      <c r="K34" s="117">
        <v>310412</v>
      </c>
      <c r="L34" s="117">
        <v>309081</v>
      </c>
      <c r="M34" s="117">
        <v>319863</v>
      </c>
      <c r="N34" s="540"/>
      <c r="O34" s="509"/>
    </row>
    <row r="35" spans="1:15" s="511" customFormat="1" ht="23.25" customHeight="1">
      <c r="A35" s="509"/>
      <c r="B35" s="510"/>
      <c r="C35" s="1657" t="s">
        <v>157</v>
      </c>
      <c r="D35" s="1657"/>
      <c r="E35" s="117">
        <v>24160</v>
      </c>
      <c r="F35" s="117">
        <v>21996</v>
      </c>
      <c r="G35" s="117">
        <v>20740</v>
      </c>
      <c r="H35" s="117">
        <v>20522</v>
      </c>
      <c r="I35" s="117">
        <v>19606</v>
      </c>
      <c r="J35" s="117">
        <v>18079</v>
      </c>
      <c r="K35" s="117">
        <v>18789</v>
      </c>
      <c r="L35" s="117">
        <v>19529</v>
      </c>
      <c r="M35" s="117">
        <v>21032</v>
      </c>
      <c r="N35" s="540"/>
      <c r="O35" s="509"/>
    </row>
    <row r="36" spans="1:15" s="511" customFormat="1" ht="21.75" customHeight="1">
      <c r="A36" s="509"/>
      <c r="B36" s="510"/>
      <c r="C36" s="1657" t="s">
        <v>159</v>
      </c>
      <c r="D36" s="1657"/>
      <c r="E36" s="117">
        <v>45356</v>
      </c>
      <c r="F36" s="117">
        <v>46739</v>
      </c>
      <c r="G36" s="117">
        <v>45591</v>
      </c>
      <c r="H36" s="117">
        <v>45808</v>
      </c>
      <c r="I36" s="117">
        <v>44909</v>
      </c>
      <c r="J36" s="117">
        <v>45056</v>
      </c>
      <c r="K36" s="117">
        <v>47657</v>
      </c>
      <c r="L36" s="117">
        <v>48274</v>
      </c>
      <c r="M36" s="117">
        <v>49544</v>
      </c>
      <c r="N36" s="540"/>
      <c r="O36" s="509"/>
    </row>
    <row r="37" spans="1:15" s="511" customFormat="1" ht="20.25" customHeight="1">
      <c r="A37" s="509"/>
      <c r="B37" s="510"/>
      <c r="C37" s="1657" t="s">
        <v>160</v>
      </c>
      <c r="D37" s="1657"/>
      <c r="E37" s="117">
        <v>38</v>
      </c>
      <c r="F37" s="117">
        <v>37</v>
      </c>
      <c r="G37" s="117">
        <v>32</v>
      </c>
      <c r="H37" s="117">
        <v>31</v>
      </c>
      <c r="I37" s="117">
        <v>30</v>
      </c>
      <c r="J37" s="117">
        <v>34</v>
      </c>
      <c r="K37" s="117">
        <v>33</v>
      </c>
      <c r="L37" s="117">
        <v>38</v>
      </c>
      <c r="M37" s="117">
        <v>42</v>
      </c>
      <c r="N37" s="540"/>
      <c r="O37" s="509"/>
    </row>
    <row r="38" spans="1:15" ht="15" customHeight="1">
      <c r="A38" s="497"/>
      <c r="B38" s="507"/>
      <c r="C38" s="1656" t="s">
        <v>418</v>
      </c>
      <c r="D38" s="1656"/>
      <c r="E38" s="537"/>
      <c r="F38" s="537"/>
      <c r="G38" s="537"/>
      <c r="H38" s="537"/>
      <c r="I38" s="537"/>
      <c r="J38" s="537"/>
      <c r="K38" s="537"/>
      <c r="L38" s="537"/>
      <c r="M38" s="537"/>
      <c r="N38" s="508"/>
      <c r="O38" s="497"/>
    </row>
    <row r="39" spans="1:15" ht="10.5" customHeight="1">
      <c r="A39" s="497"/>
      <c r="B39" s="507"/>
      <c r="C39" s="130" t="s">
        <v>64</v>
      </c>
      <c r="D39" s="178"/>
      <c r="E39" s="541">
        <v>23988</v>
      </c>
      <c r="F39" s="541">
        <v>23907</v>
      </c>
      <c r="G39" s="541">
        <v>23589</v>
      </c>
      <c r="H39" s="541">
        <v>23757</v>
      </c>
      <c r="I39" s="541">
        <v>24012</v>
      </c>
      <c r="J39" s="541">
        <v>22936</v>
      </c>
      <c r="K39" s="541">
        <v>22932</v>
      </c>
      <c r="L39" s="541">
        <v>22915</v>
      </c>
      <c r="M39" s="541">
        <v>23688</v>
      </c>
      <c r="N39" s="508"/>
      <c r="O39" s="497">
        <v>24716</v>
      </c>
    </row>
    <row r="40" spans="1:15" ht="10.5" customHeight="1">
      <c r="A40" s="497"/>
      <c r="B40" s="507"/>
      <c r="C40" s="130" t="s">
        <v>57</v>
      </c>
      <c r="D40" s="178"/>
      <c r="E40" s="541">
        <v>5142</v>
      </c>
      <c r="F40" s="541">
        <v>4864</v>
      </c>
      <c r="G40" s="541">
        <v>4725</v>
      </c>
      <c r="H40" s="541">
        <v>4792</v>
      </c>
      <c r="I40" s="541">
        <v>4710</v>
      </c>
      <c r="J40" s="541">
        <v>4630</v>
      </c>
      <c r="K40" s="541">
        <v>4796</v>
      </c>
      <c r="L40" s="541">
        <v>4716</v>
      </c>
      <c r="M40" s="541">
        <v>4930</v>
      </c>
      <c r="N40" s="508"/>
      <c r="O40" s="497">
        <v>5505</v>
      </c>
    </row>
    <row r="41" spans="1:15" ht="10.5" customHeight="1">
      <c r="A41" s="497"/>
      <c r="B41" s="507"/>
      <c r="C41" s="130" t="s">
        <v>66</v>
      </c>
      <c r="D41" s="178"/>
      <c r="E41" s="541">
        <v>34108</v>
      </c>
      <c r="F41" s="541">
        <v>34054</v>
      </c>
      <c r="G41" s="541">
        <v>32989</v>
      </c>
      <c r="H41" s="541">
        <v>33474</v>
      </c>
      <c r="I41" s="541">
        <v>35047</v>
      </c>
      <c r="J41" s="541">
        <v>32326</v>
      </c>
      <c r="K41" s="541">
        <v>31772</v>
      </c>
      <c r="L41" s="541">
        <v>31190</v>
      </c>
      <c r="M41" s="541">
        <v>32293</v>
      </c>
      <c r="N41" s="508"/>
      <c r="O41" s="497">
        <v>35834</v>
      </c>
    </row>
    <row r="42" spans="1:15" ht="10.5" customHeight="1">
      <c r="A42" s="497"/>
      <c r="B42" s="507"/>
      <c r="C42" s="130" t="s">
        <v>68</v>
      </c>
      <c r="D42" s="178"/>
      <c r="E42" s="541">
        <v>3209</v>
      </c>
      <c r="F42" s="541">
        <v>3148</v>
      </c>
      <c r="G42" s="541">
        <v>3145</v>
      </c>
      <c r="H42" s="541">
        <v>3242</v>
      </c>
      <c r="I42" s="541">
        <v>3255</v>
      </c>
      <c r="J42" s="541">
        <v>3136</v>
      </c>
      <c r="K42" s="541">
        <v>3098</v>
      </c>
      <c r="L42" s="541">
        <v>3077</v>
      </c>
      <c r="M42" s="541">
        <v>3196</v>
      </c>
      <c r="N42" s="508"/>
      <c r="O42" s="497">
        <v>3304</v>
      </c>
    </row>
    <row r="43" spans="1:15" ht="10.5" customHeight="1">
      <c r="A43" s="497"/>
      <c r="B43" s="507"/>
      <c r="C43" s="130" t="s">
        <v>77</v>
      </c>
      <c r="D43" s="178"/>
      <c r="E43" s="541">
        <v>6241</v>
      </c>
      <c r="F43" s="541">
        <v>6104</v>
      </c>
      <c r="G43" s="541">
        <v>5958</v>
      </c>
      <c r="H43" s="541">
        <v>6322</v>
      </c>
      <c r="I43" s="541">
        <v>6305</v>
      </c>
      <c r="J43" s="541">
        <v>6083</v>
      </c>
      <c r="K43" s="541">
        <v>5944</v>
      </c>
      <c r="L43" s="541">
        <v>5914</v>
      </c>
      <c r="M43" s="541">
        <v>6062</v>
      </c>
      <c r="N43" s="508"/>
      <c r="O43" s="497">
        <v>6334</v>
      </c>
    </row>
    <row r="44" spans="1:15" ht="10.5" customHeight="1">
      <c r="A44" s="497"/>
      <c r="B44" s="507"/>
      <c r="C44" s="130" t="s">
        <v>63</v>
      </c>
      <c r="D44" s="178"/>
      <c r="E44" s="541">
        <v>13378</v>
      </c>
      <c r="F44" s="541">
        <v>13355</v>
      </c>
      <c r="G44" s="541">
        <v>12813</v>
      </c>
      <c r="H44" s="541">
        <v>13045</v>
      </c>
      <c r="I44" s="541">
        <v>12867</v>
      </c>
      <c r="J44" s="541">
        <v>12451</v>
      </c>
      <c r="K44" s="541">
        <v>12293</v>
      </c>
      <c r="L44" s="541">
        <v>12187</v>
      </c>
      <c r="M44" s="541">
        <v>12594</v>
      </c>
      <c r="N44" s="508"/>
      <c r="O44" s="497">
        <v>14052</v>
      </c>
    </row>
    <row r="45" spans="1:15" ht="10.5" customHeight="1">
      <c r="A45" s="497"/>
      <c r="B45" s="507"/>
      <c r="C45" s="130" t="s">
        <v>58</v>
      </c>
      <c r="D45" s="178"/>
      <c r="E45" s="541">
        <v>5980</v>
      </c>
      <c r="F45" s="541">
        <v>5703</v>
      </c>
      <c r="G45" s="541">
        <v>5534</v>
      </c>
      <c r="H45" s="541">
        <v>5786</v>
      </c>
      <c r="I45" s="541">
        <v>5842</v>
      </c>
      <c r="J45" s="541">
        <v>5382</v>
      </c>
      <c r="K45" s="541">
        <v>5603</v>
      </c>
      <c r="L45" s="541">
        <v>5364</v>
      </c>
      <c r="M45" s="541">
        <v>5416</v>
      </c>
      <c r="N45" s="508"/>
      <c r="O45" s="497">
        <v>5973</v>
      </c>
    </row>
    <row r="46" spans="1:15" ht="10.5" customHeight="1">
      <c r="A46" s="497"/>
      <c r="B46" s="507"/>
      <c r="C46" s="130" t="s">
        <v>76</v>
      </c>
      <c r="D46" s="178"/>
      <c r="E46" s="541">
        <v>21560</v>
      </c>
      <c r="F46" s="541">
        <v>19227</v>
      </c>
      <c r="G46" s="541">
        <v>17463</v>
      </c>
      <c r="H46" s="541">
        <v>16819</v>
      </c>
      <c r="I46" s="541">
        <v>16893</v>
      </c>
      <c r="J46" s="541">
        <v>17195</v>
      </c>
      <c r="K46" s="541">
        <v>19608</v>
      </c>
      <c r="L46" s="541">
        <v>22680</v>
      </c>
      <c r="M46" s="541">
        <v>24576</v>
      </c>
      <c r="N46" s="508"/>
      <c r="O46" s="497">
        <v>26102</v>
      </c>
    </row>
    <row r="47" spans="1:15" ht="10.5" customHeight="1">
      <c r="A47" s="497"/>
      <c r="B47" s="507"/>
      <c r="C47" s="130" t="s">
        <v>78</v>
      </c>
      <c r="D47" s="178"/>
      <c r="E47" s="541">
        <v>4068</v>
      </c>
      <c r="F47" s="541">
        <v>4032</v>
      </c>
      <c r="G47" s="541">
        <v>3949</v>
      </c>
      <c r="H47" s="541">
        <v>3995</v>
      </c>
      <c r="I47" s="541">
        <v>4094</v>
      </c>
      <c r="J47" s="541">
        <v>3984</v>
      </c>
      <c r="K47" s="541">
        <v>3983</v>
      </c>
      <c r="L47" s="541">
        <v>3992</v>
      </c>
      <c r="M47" s="541">
        <v>4144</v>
      </c>
      <c r="N47" s="508"/>
      <c r="O47" s="497">
        <v>4393</v>
      </c>
    </row>
    <row r="48" spans="1:15" ht="10.5" customHeight="1">
      <c r="A48" s="497"/>
      <c r="B48" s="507"/>
      <c r="C48" s="130" t="s">
        <v>62</v>
      </c>
      <c r="D48" s="178"/>
      <c r="E48" s="541">
        <v>16381</v>
      </c>
      <c r="F48" s="541">
        <v>16094</v>
      </c>
      <c r="G48" s="541">
        <v>15475</v>
      </c>
      <c r="H48" s="541">
        <v>15751</v>
      </c>
      <c r="I48" s="541">
        <v>15709</v>
      </c>
      <c r="J48" s="541">
        <v>14920</v>
      </c>
      <c r="K48" s="541">
        <v>14659</v>
      </c>
      <c r="L48" s="541">
        <v>14533</v>
      </c>
      <c r="M48" s="541">
        <v>15365</v>
      </c>
      <c r="N48" s="508"/>
      <c r="O48" s="497">
        <v>16923</v>
      </c>
    </row>
    <row r="49" spans="1:15" ht="10.5" customHeight="1">
      <c r="A49" s="497"/>
      <c r="B49" s="507"/>
      <c r="C49" s="130" t="s">
        <v>61</v>
      </c>
      <c r="D49" s="178"/>
      <c r="E49" s="541">
        <v>80015</v>
      </c>
      <c r="F49" s="541">
        <v>80461</v>
      </c>
      <c r="G49" s="541">
        <v>78872</v>
      </c>
      <c r="H49" s="541">
        <v>78856</v>
      </c>
      <c r="I49" s="541">
        <v>78701</v>
      </c>
      <c r="J49" s="541">
        <v>76152</v>
      </c>
      <c r="K49" s="541">
        <v>75624</v>
      </c>
      <c r="L49" s="541">
        <v>74678</v>
      </c>
      <c r="M49" s="541">
        <v>76352</v>
      </c>
      <c r="N49" s="508"/>
      <c r="O49" s="497">
        <v>81201</v>
      </c>
    </row>
    <row r="50" spans="1:15" ht="10.5" customHeight="1">
      <c r="A50" s="497"/>
      <c r="B50" s="507"/>
      <c r="C50" s="130" t="s">
        <v>59</v>
      </c>
      <c r="D50" s="178"/>
      <c r="E50" s="541">
        <v>4122</v>
      </c>
      <c r="F50" s="541">
        <v>3880</v>
      </c>
      <c r="G50" s="541">
        <v>3737</v>
      </c>
      <c r="H50" s="541">
        <v>3954</v>
      </c>
      <c r="I50" s="541">
        <v>4024</v>
      </c>
      <c r="J50" s="541">
        <v>3763</v>
      </c>
      <c r="K50" s="541">
        <v>3795</v>
      </c>
      <c r="L50" s="541">
        <v>3562</v>
      </c>
      <c r="M50" s="541">
        <v>3816</v>
      </c>
      <c r="N50" s="508"/>
      <c r="O50" s="497">
        <v>4403</v>
      </c>
    </row>
    <row r="51" spans="1:15" ht="10.5" customHeight="1">
      <c r="A51" s="497"/>
      <c r="B51" s="507"/>
      <c r="C51" s="130" t="s">
        <v>65</v>
      </c>
      <c r="D51" s="178"/>
      <c r="E51" s="541">
        <v>85391</v>
      </c>
      <c r="F51" s="541">
        <v>84596</v>
      </c>
      <c r="G51" s="541">
        <v>84349</v>
      </c>
      <c r="H51" s="541">
        <v>85363</v>
      </c>
      <c r="I51" s="541">
        <v>86475</v>
      </c>
      <c r="J51" s="541">
        <v>82189</v>
      </c>
      <c r="K51" s="541">
        <v>80952</v>
      </c>
      <c r="L51" s="541">
        <v>80081</v>
      </c>
      <c r="M51" s="541">
        <v>82789</v>
      </c>
      <c r="N51" s="508"/>
      <c r="O51" s="497">
        <v>88638</v>
      </c>
    </row>
    <row r="52" spans="1:15" ht="10.5" customHeight="1">
      <c r="A52" s="497"/>
      <c r="B52" s="507"/>
      <c r="C52" s="130" t="s">
        <v>81</v>
      </c>
      <c r="D52" s="178"/>
      <c r="E52" s="541">
        <v>17755</v>
      </c>
      <c r="F52" s="541">
        <v>17014</v>
      </c>
      <c r="G52" s="541">
        <v>16539</v>
      </c>
      <c r="H52" s="541">
        <v>16735</v>
      </c>
      <c r="I52" s="541">
        <v>16777</v>
      </c>
      <c r="J52" s="541">
        <v>16256</v>
      </c>
      <c r="K52" s="541">
        <v>16239</v>
      </c>
      <c r="L52" s="541">
        <v>16366</v>
      </c>
      <c r="M52" s="541">
        <v>16998</v>
      </c>
      <c r="N52" s="508"/>
      <c r="O52" s="497">
        <v>18640</v>
      </c>
    </row>
    <row r="53" spans="1:15" ht="10.5" customHeight="1">
      <c r="A53" s="497"/>
      <c r="B53" s="507"/>
      <c r="C53" s="130" t="s">
        <v>60</v>
      </c>
      <c r="D53" s="178"/>
      <c r="E53" s="541">
        <v>34467</v>
      </c>
      <c r="F53" s="541">
        <v>34504</v>
      </c>
      <c r="G53" s="541">
        <v>33528</v>
      </c>
      <c r="H53" s="541">
        <v>33671</v>
      </c>
      <c r="I53" s="541">
        <v>33835</v>
      </c>
      <c r="J53" s="541">
        <v>32719</v>
      </c>
      <c r="K53" s="541">
        <v>32789</v>
      </c>
      <c r="L53" s="541">
        <v>32596</v>
      </c>
      <c r="M53" s="541">
        <v>33747</v>
      </c>
      <c r="N53" s="508"/>
      <c r="O53" s="497">
        <v>35533</v>
      </c>
    </row>
    <row r="54" spans="1:15" ht="10.5" customHeight="1">
      <c r="A54" s="497"/>
      <c r="B54" s="507"/>
      <c r="C54" s="130" t="s">
        <v>67</v>
      </c>
      <c r="D54" s="178"/>
      <c r="E54" s="541">
        <v>6727</v>
      </c>
      <c r="F54" s="541">
        <v>6587</v>
      </c>
      <c r="G54" s="541">
        <v>6396</v>
      </c>
      <c r="H54" s="541">
        <v>6347</v>
      </c>
      <c r="I54" s="541">
        <v>6329</v>
      </c>
      <c r="J54" s="541">
        <v>6037</v>
      </c>
      <c r="K54" s="541">
        <v>5984</v>
      </c>
      <c r="L54" s="541">
        <v>5917</v>
      </c>
      <c r="M54" s="541">
        <v>6033</v>
      </c>
      <c r="N54" s="508"/>
      <c r="O54" s="497">
        <v>6979</v>
      </c>
    </row>
    <row r="55" spans="1:15" ht="10.5" customHeight="1">
      <c r="A55" s="497"/>
      <c r="B55" s="507"/>
      <c r="C55" s="130" t="s">
        <v>69</v>
      </c>
      <c r="D55" s="178"/>
      <c r="E55" s="541">
        <v>5288</v>
      </c>
      <c r="F55" s="541">
        <v>5125</v>
      </c>
      <c r="G55" s="541">
        <v>5128</v>
      </c>
      <c r="H55" s="541">
        <v>5296</v>
      </c>
      <c r="I55" s="541">
        <v>5550</v>
      </c>
      <c r="J55" s="541">
        <v>5181</v>
      </c>
      <c r="K55" s="541">
        <v>5138</v>
      </c>
      <c r="L55" s="541">
        <v>5184</v>
      </c>
      <c r="M55" s="541">
        <v>5364</v>
      </c>
      <c r="N55" s="508"/>
      <c r="O55" s="497">
        <v>5622</v>
      </c>
    </row>
    <row r="56" spans="1:15" ht="10.5" customHeight="1">
      <c r="A56" s="497"/>
      <c r="B56" s="507"/>
      <c r="C56" s="130" t="s">
        <v>79</v>
      </c>
      <c r="D56" s="178"/>
      <c r="E56" s="541">
        <v>11282</v>
      </c>
      <c r="F56" s="541">
        <v>10939</v>
      </c>
      <c r="G56" s="541">
        <v>10823</v>
      </c>
      <c r="H56" s="541">
        <v>10976</v>
      </c>
      <c r="I56" s="541">
        <v>11432</v>
      </c>
      <c r="J56" s="541">
        <v>10704</v>
      </c>
      <c r="K56" s="541">
        <v>10752</v>
      </c>
      <c r="L56" s="541">
        <v>10996</v>
      </c>
      <c r="M56" s="541">
        <v>11787</v>
      </c>
      <c r="N56" s="508"/>
      <c r="O56" s="497">
        <v>12225</v>
      </c>
    </row>
    <row r="57" spans="1:15" ht="10.5" customHeight="1">
      <c r="A57" s="497"/>
      <c r="B57" s="507"/>
      <c r="C57" s="130" t="s">
        <v>143</v>
      </c>
      <c r="D57" s="178"/>
      <c r="E57" s="541">
        <v>8031</v>
      </c>
      <c r="F57" s="541">
        <v>8059</v>
      </c>
      <c r="G57" s="541">
        <v>7970</v>
      </c>
      <c r="H57" s="541">
        <v>8072</v>
      </c>
      <c r="I57" s="541">
        <v>7987</v>
      </c>
      <c r="J57" s="541">
        <v>7983</v>
      </c>
      <c r="K57" s="541">
        <v>8288</v>
      </c>
      <c r="L57" s="541">
        <v>8464</v>
      </c>
      <c r="M57" s="541">
        <v>8741</v>
      </c>
      <c r="N57" s="508"/>
      <c r="O57" s="497">
        <v>8291</v>
      </c>
    </row>
    <row r="58" spans="1:15" ht="10.5" customHeight="1">
      <c r="A58" s="497"/>
      <c r="B58" s="507"/>
      <c r="C58" s="130" t="s">
        <v>144</v>
      </c>
      <c r="D58" s="178"/>
      <c r="E58" s="541">
        <v>11483</v>
      </c>
      <c r="F58" s="541">
        <v>11366</v>
      </c>
      <c r="G58" s="541">
        <v>11099</v>
      </c>
      <c r="H58" s="541">
        <v>10873</v>
      </c>
      <c r="I58" s="541">
        <v>10633</v>
      </c>
      <c r="J58" s="541">
        <v>10408</v>
      </c>
      <c r="K58" s="541">
        <v>10622</v>
      </c>
      <c r="L58" s="541">
        <v>10686</v>
      </c>
      <c r="M58" s="541">
        <v>10570</v>
      </c>
      <c r="N58" s="508"/>
      <c r="O58" s="497">
        <v>12043</v>
      </c>
    </row>
    <row r="59" spans="1:15" s="539" customFormat="1" ht="15" customHeight="1">
      <c r="A59" s="535"/>
      <c r="B59" s="536"/>
      <c r="C59" s="1372" t="s">
        <v>161</v>
      </c>
      <c r="D59" s="1372"/>
      <c r="E59" s="537"/>
      <c r="F59" s="537"/>
      <c r="G59" s="537"/>
      <c r="H59" s="537"/>
      <c r="I59" s="537"/>
      <c r="J59" s="537"/>
      <c r="K59" s="537"/>
      <c r="L59" s="537"/>
      <c r="M59" s="537"/>
      <c r="N59" s="538"/>
      <c r="O59" s="535"/>
    </row>
    <row r="60" spans="1:15" s="511" customFormat="1" ht="13.5" customHeight="1">
      <c r="A60" s="509"/>
      <c r="B60" s="510"/>
      <c r="C60" s="1657" t="s">
        <v>162</v>
      </c>
      <c r="D60" s="1657"/>
      <c r="E60" s="542">
        <v>510.22</v>
      </c>
      <c r="F60" s="542">
        <v>484.13</v>
      </c>
      <c r="G60" s="542">
        <v>484.18</v>
      </c>
      <c r="H60" s="542">
        <v>481.94</v>
      </c>
      <c r="I60" s="542">
        <v>485.33</v>
      </c>
      <c r="J60" s="542">
        <v>487.03</v>
      </c>
      <c r="K60" s="542">
        <v>480.57</v>
      </c>
      <c r="L60" s="542">
        <v>478.09</v>
      </c>
      <c r="M60" s="542">
        <v>470.19</v>
      </c>
      <c r="N60" s="540"/>
      <c r="O60" s="509">
        <v>491.25</v>
      </c>
    </row>
    <row r="61" spans="1:15" ht="9.75" customHeight="1">
      <c r="A61" s="497"/>
      <c r="B61" s="507"/>
      <c r="C61" s="1653" t="s">
        <v>662</v>
      </c>
      <c r="D61" s="1653"/>
      <c r="E61" s="1653"/>
      <c r="F61" s="1653"/>
      <c r="G61" s="1653"/>
      <c r="H61" s="1653"/>
      <c r="I61" s="1653"/>
      <c r="J61" s="1653"/>
      <c r="K61" s="1653"/>
      <c r="L61" s="1653"/>
      <c r="M61" s="1653"/>
      <c r="N61" s="508"/>
      <c r="O61" s="497"/>
    </row>
    <row r="62" spans="1:15" ht="9" customHeight="1" thickBot="1">
      <c r="A62" s="497"/>
      <c r="B62" s="507"/>
      <c r="C62" s="447"/>
      <c r="D62" s="447"/>
      <c r="E62" s="447"/>
      <c r="F62" s="447"/>
      <c r="G62" s="447"/>
      <c r="H62" s="447"/>
      <c r="I62" s="447"/>
      <c r="J62" s="447"/>
      <c r="K62" s="447"/>
      <c r="L62" s="447"/>
      <c r="M62" s="447"/>
      <c r="N62" s="508"/>
      <c r="O62" s="497"/>
    </row>
    <row r="63" spans="1:15" ht="13.5" customHeight="1" thickBot="1">
      <c r="A63" s="497"/>
      <c r="B63" s="507"/>
      <c r="C63" s="1641" t="s">
        <v>22</v>
      </c>
      <c r="D63" s="1642"/>
      <c r="E63" s="1642"/>
      <c r="F63" s="1642"/>
      <c r="G63" s="1642"/>
      <c r="H63" s="1642"/>
      <c r="I63" s="1642"/>
      <c r="J63" s="1642"/>
      <c r="K63" s="1642"/>
      <c r="L63" s="1642"/>
      <c r="M63" s="1643"/>
      <c r="N63" s="508"/>
      <c r="O63" s="497"/>
    </row>
    <row r="64" spans="1:15" ht="9.75" customHeight="1">
      <c r="A64" s="497"/>
      <c r="B64" s="507"/>
      <c r="C64" s="123" t="s">
        <v>80</v>
      </c>
      <c r="D64" s="526"/>
      <c r="E64" s="544"/>
      <c r="F64" s="544"/>
      <c r="G64" s="544"/>
      <c r="H64" s="544"/>
      <c r="I64" s="544"/>
      <c r="J64" s="544"/>
      <c r="K64" s="544"/>
      <c r="L64" s="544"/>
      <c r="M64" s="544"/>
      <c r="N64" s="508"/>
      <c r="O64" s="497"/>
    </row>
    <row r="65" spans="1:15" ht="13.5" customHeight="1">
      <c r="A65" s="497"/>
      <c r="B65" s="507"/>
      <c r="C65" s="1658" t="s">
        <v>158</v>
      </c>
      <c r="D65" s="1658"/>
      <c r="E65" s="537">
        <f t="shared" ref="E65:M65" si="0">+E66+E67</f>
        <v>83236</v>
      </c>
      <c r="F65" s="537">
        <f t="shared" si="0"/>
        <v>104718</v>
      </c>
      <c r="G65" s="537">
        <f t="shared" si="0"/>
        <v>89897</v>
      </c>
      <c r="H65" s="537">
        <f t="shared" si="0"/>
        <v>93570</v>
      </c>
      <c r="I65" s="537">
        <f t="shared" si="0"/>
        <v>78256</v>
      </c>
      <c r="J65" s="537">
        <f t="shared" si="0"/>
        <v>86467</v>
      </c>
      <c r="K65" s="537">
        <f t="shared" si="0"/>
        <v>105679</v>
      </c>
      <c r="L65" s="537">
        <f t="shared" si="0"/>
        <v>93715</v>
      </c>
      <c r="M65" s="537">
        <f t="shared" si="0"/>
        <v>104773</v>
      </c>
      <c r="N65" s="508"/>
      <c r="O65" s="497"/>
    </row>
    <row r="66" spans="1:15" ht="11.25" customHeight="1">
      <c r="A66" s="497"/>
      <c r="B66" s="507"/>
      <c r="C66" s="130" t="s">
        <v>74</v>
      </c>
      <c r="D66" s="1371"/>
      <c r="E66" s="541">
        <v>33557</v>
      </c>
      <c r="F66" s="541">
        <v>41562</v>
      </c>
      <c r="G66" s="541">
        <v>35666</v>
      </c>
      <c r="H66" s="541">
        <v>37468</v>
      </c>
      <c r="I66" s="541">
        <v>31841</v>
      </c>
      <c r="J66" s="541">
        <v>34640</v>
      </c>
      <c r="K66" s="541">
        <v>41773</v>
      </c>
      <c r="L66" s="541">
        <v>37388</v>
      </c>
      <c r="M66" s="541">
        <v>41764</v>
      </c>
      <c r="N66" s="508"/>
      <c r="O66" s="497"/>
    </row>
    <row r="67" spans="1:15" ht="11.25" customHeight="1">
      <c r="A67" s="497"/>
      <c r="B67" s="507"/>
      <c r="C67" s="130" t="s">
        <v>73</v>
      </c>
      <c r="D67" s="1371"/>
      <c r="E67" s="541">
        <v>49679</v>
      </c>
      <c r="F67" s="541">
        <v>63156</v>
      </c>
      <c r="G67" s="541">
        <v>54231</v>
      </c>
      <c r="H67" s="541">
        <v>56102</v>
      </c>
      <c r="I67" s="541">
        <v>46415</v>
      </c>
      <c r="J67" s="541">
        <v>51827</v>
      </c>
      <c r="K67" s="541">
        <v>63906</v>
      </c>
      <c r="L67" s="541">
        <v>56327</v>
      </c>
      <c r="M67" s="541">
        <v>63009</v>
      </c>
      <c r="N67" s="508"/>
      <c r="O67" s="497">
        <v>58328</v>
      </c>
    </row>
    <row r="68" spans="1:15" s="539" customFormat="1" ht="12" customHeight="1">
      <c r="A68" s="535"/>
      <c r="B68" s="536"/>
      <c r="C68" s="1653" t="s">
        <v>664</v>
      </c>
      <c r="D68" s="1653"/>
      <c r="E68" s="1653"/>
      <c r="F68" s="1653"/>
      <c r="G68" s="1653"/>
      <c r="H68" s="1653"/>
      <c r="I68" s="1653"/>
      <c r="J68" s="195"/>
      <c r="K68" s="195"/>
      <c r="L68" s="195"/>
      <c r="M68" s="195"/>
      <c r="N68" s="508"/>
      <c r="O68" s="535"/>
    </row>
    <row r="69" spans="1:15" ht="13.5" customHeight="1">
      <c r="A69" s="497"/>
      <c r="B69" s="507"/>
      <c r="C69" s="545" t="s">
        <v>467</v>
      </c>
      <c r="D69" s="124"/>
      <c r="E69" s="124"/>
      <c r="F69" s="124"/>
      <c r="G69" s="1108" t="s">
        <v>147</v>
      </c>
      <c r="H69" s="124"/>
      <c r="I69" s="124"/>
      <c r="J69" s="124"/>
      <c r="K69" s="124"/>
      <c r="L69" s="124"/>
      <c r="M69" s="124"/>
      <c r="N69" s="508"/>
      <c r="O69" s="497"/>
    </row>
    <row r="70" spans="1:15" ht="9" customHeight="1">
      <c r="A70" s="497"/>
      <c r="B70" s="507"/>
      <c r="C70" s="1654" t="s">
        <v>280</v>
      </c>
      <c r="D70" s="1654"/>
      <c r="E70" s="1654"/>
      <c r="F70" s="1654"/>
      <c r="G70" s="1654"/>
      <c r="H70" s="1654"/>
      <c r="I70" s="1654"/>
      <c r="J70" s="1654"/>
      <c r="K70" s="1654"/>
      <c r="L70" s="1654"/>
      <c r="M70" s="1654"/>
      <c r="N70" s="508"/>
      <c r="O70" s="497"/>
    </row>
    <row r="71" spans="1:15" ht="9" customHeight="1">
      <c r="A71" s="497"/>
      <c r="B71" s="507"/>
      <c r="C71" s="1388" t="s">
        <v>281</v>
      </c>
      <c r="D71" s="1388"/>
      <c r="E71" s="1388"/>
      <c r="F71" s="1388"/>
      <c r="G71" s="1388"/>
      <c r="H71" s="1388"/>
      <c r="I71" s="1388"/>
      <c r="K71" s="1654" t="s">
        <v>661</v>
      </c>
      <c r="L71" s="1654"/>
      <c r="M71" s="1654"/>
      <c r="N71" s="1655"/>
      <c r="O71" s="497"/>
    </row>
    <row r="72" spans="1:15" ht="13.5" customHeight="1">
      <c r="A72" s="497"/>
      <c r="B72" s="507"/>
      <c r="C72" s="497"/>
      <c r="D72" s="497"/>
      <c r="E72" s="504"/>
      <c r="F72" s="504"/>
      <c r="G72" s="504"/>
      <c r="H72" s="504"/>
      <c r="I72" s="504"/>
      <c r="J72" s="504"/>
      <c r="K72" s="1513">
        <v>41671</v>
      </c>
      <c r="L72" s="1513"/>
      <c r="M72" s="1513"/>
      <c r="N72" s="547">
        <v>19</v>
      </c>
      <c r="O72" s="504"/>
    </row>
    <row r="73" spans="1:15" ht="13.5" customHeight="1"/>
    <row r="76" spans="1:15" ht="4.5" customHeight="1"/>
    <row r="79" spans="1:15" ht="8.25" customHeight="1"/>
    <row r="81" spans="11:14" s="502" customFormat="1" ht="9" customHeight="1">
      <c r="K81" s="548"/>
      <c r="L81" s="513"/>
      <c r="M81" s="548"/>
      <c r="N81" s="513"/>
    </row>
    <row r="82" spans="11:14" s="502" customFormat="1" ht="8.25" customHeight="1">
      <c r="K82" s="513"/>
      <c r="L82" s="513"/>
      <c r="M82" s="1510"/>
      <c r="N82" s="1510"/>
    </row>
    <row r="83" spans="11:14" s="502" customFormat="1" ht="9.75" customHeight="1">
      <c r="K83" s="548"/>
      <c r="L83" s="513"/>
      <c r="M83" s="548"/>
    </row>
  </sheetData>
  <mergeCells count="30">
    <mergeCell ref="B1:D1"/>
    <mergeCell ref="B2:D2"/>
    <mergeCell ref="C4:M4"/>
    <mergeCell ref="C5:D6"/>
    <mergeCell ref="E6:L6"/>
    <mergeCell ref="C26:D26"/>
    <mergeCell ref="C27:D27"/>
    <mergeCell ref="C28:M28"/>
    <mergeCell ref="C30:M30"/>
    <mergeCell ref="C8:D8"/>
    <mergeCell ref="C18:M18"/>
    <mergeCell ref="C20:M20"/>
    <mergeCell ref="C22:D22"/>
    <mergeCell ref="C24:D24"/>
    <mergeCell ref="C25:D25"/>
    <mergeCell ref="M82:N82"/>
    <mergeCell ref="C36:D36"/>
    <mergeCell ref="C37:D37"/>
    <mergeCell ref="C38:D38"/>
    <mergeCell ref="C60:D60"/>
    <mergeCell ref="C61:M61"/>
    <mergeCell ref="C63:M63"/>
    <mergeCell ref="C65:D65"/>
    <mergeCell ref="C68:I68"/>
    <mergeCell ref="C70:M70"/>
    <mergeCell ref="K71:N71"/>
    <mergeCell ref="K72:M72"/>
    <mergeCell ref="C32:D32"/>
    <mergeCell ref="C34:D34"/>
    <mergeCell ref="C35:D35"/>
  </mergeCells>
  <conditionalFormatting sqref="E7:M7">
    <cfRule type="cellIs" dxfId="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dimension ref="A1:AF336"/>
  <sheetViews>
    <sheetView zoomScaleNormal="100" workbookViewId="0"/>
  </sheetViews>
  <sheetFormatPr defaultRowHeight="12.75"/>
  <cols>
    <col min="1" max="1" width="0.85546875" style="502" customWidth="1"/>
    <col min="2" max="2" width="2.5703125" style="502" customWidth="1"/>
    <col min="3" max="3" width="0.7109375" style="502" customWidth="1"/>
    <col min="4" max="4" width="31.7109375" style="502" customWidth="1"/>
    <col min="5" max="7" width="4.7109375" style="839" customWidth="1"/>
    <col min="8" max="11" width="4.7109375" style="717" customWidth="1"/>
    <col min="12" max="13" width="4.7109375" style="839" customWidth="1"/>
    <col min="14" max="15" width="4.7109375" style="717" customWidth="1"/>
    <col min="16" max="17" width="4.7109375" style="839" customWidth="1"/>
    <col min="18" max="18" width="2.42578125" style="871" customWidth="1"/>
    <col min="19" max="19" width="0.85546875" style="502" customWidth="1"/>
    <col min="20" max="16384" width="9.140625" style="502"/>
  </cols>
  <sheetData>
    <row r="1" spans="1:32" ht="13.5" customHeight="1">
      <c r="A1" s="497"/>
      <c r="B1" s="1366"/>
      <c r="C1" s="1366"/>
      <c r="E1" s="1666" t="s">
        <v>388</v>
      </c>
      <c r="F1" s="1666"/>
      <c r="G1" s="1666"/>
      <c r="H1" s="1666"/>
      <c r="I1" s="1666"/>
      <c r="J1" s="1666"/>
      <c r="K1" s="1666"/>
      <c r="L1" s="1666"/>
      <c r="M1" s="1666"/>
      <c r="N1" s="1666"/>
      <c r="O1" s="1666"/>
      <c r="P1" s="1666"/>
      <c r="Q1" s="1666"/>
      <c r="R1" s="873"/>
      <c r="S1" s="497"/>
    </row>
    <row r="2" spans="1:32" ht="6" customHeight="1">
      <c r="A2" s="497"/>
      <c r="B2" s="1368"/>
      <c r="C2" s="1369"/>
      <c r="D2" s="1369"/>
      <c r="E2" s="791"/>
      <c r="F2" s="791"/>
      <c r="G2" s="791"/>
      <c r="H2" s="792"/>
      <c r="I2" s="792"/>
      <c r="J2" s="792"/>
      <c r="K2" s="792"/>
      <c r="L2" s="791"/>
      <c r="M2" s="791"/>
      <c r="N2" s="792"/>
      <c r="O2" s="792"/>
      <c r="P2" s="791"/>
      <c r="Q2" s="791" t="s">
        <v>389</v>
      </c>
      <c r="R2" s="874"/>
      <c r="S2" s="507"/>
    </row>
    <row r="3" spans="1:32" ht="13.5" customHeight="1" thickBot="1">
      <c r="A3" s="497"/>
      <c r="B3" s="575"/>
      <c r="C3" s="507"/>
      <c r="D3" s="507"/>
      <c r="E3" s="793"/>
      <c r="F3" s="793"/>
      <c r="G3" s="793"/>
      <c r="H3" s="726"/>
      <c r="I3" s="726"/>
      <c r="J3" s="726"/>
      <c r="K3" s="726"/>
      <c r="L3" s="793"/>
      <c r="M3" s="793"/>
      <c r="N3" s="726"/>
      <c r="O3" s="726"/>
      <c r="P3" s="1667" t="s">
        <v>75</v>
      </c>
      <c r="Q3" s="1667"/>
      <c r="R3" s="875"/>
      <c r="S3" s="507"/>
    </row>
    <row r="4" spans="1:32" ht="13.5" customHeight="1" thickBot="1">
      <c r="A4" s="497"/>
      <c r="B4" s="575"/>
      <c r="C4" s="775" t="s">
        <v>487</v>
      </c>
      <c r="D4" s="794"/>
      <c r="E4" s="795"/>
      <c r="F4" s="795"/>
      <c r="G4" s="795"/>
      <c r="H4" s="795"/>
      <c r="I4" s="795"/>
      <c r="J4" s="795"/>
      <c r="K4" s="795"/>
      <c r="L4" s="795"/>
      <c r="M4" s="795"/>
      <c r="N4" s="795"/>
      <c r="O4" s="795"/>
      <c r="P4" s="795"/>
      <c r="Q4" s="796"/>
      <c r="R4" s="873"/>
      <c r="S4" s="118"/>
    </row>
    <row r="5" spans="1:32" s="527" customFormat="1" ht="4.5" customHeight="1">
      <c r="A5" s="497"/>
      <c r="B5" s="575"/>
      <c r="C5" s="797"/>
      <c r="D5" s="797"/>
      <c r="E5" s="798"/>
      <c r="F5" s="798"/>
      <c r="G5" s="798"/>
      <c r="H5" s="798"/>
      <c r="I5" s="798"/>
      <c r="J5" s="798"/>
      <c r="K5" s="798"/>
      <c r="L5" s="798"/>
      <c r="M5" s="798"/>
      <c r="N5" s="798"/>
      <c r="O5" s="798"/>
      <c r="P5" s="798"/>
      <c r="Q5" s="798"/>
      <c r="R5" s="873"/>
      <c r="S5" s="118"/>
      <c r="T5" s="502"/>
      <c r="U5" s="502"/>
      <c r="V5" s="502"/>
      <c r="W5" s="502"/>
      <c r="X5" s="502"/>
      <c r="Y5" s="502"/>
      <c r="Z5" s="502"/>
      <c r="AA5" s="502"/>
    </row>
    <row r="6" spans="1:32" s="527" customFormat="1" ht="13.5" customHeight="1">
      <c r="A6" s="497"/>
      <c r="B6" s="575"/>
      <c r="C6" s="797"/>
      <c r="D6" s="797"/>
      <c r="E6" s="1668">
        <v>2013</v>
      </c>
      <c r="F6" s="1668"/>
      <c r="G6" s="1668"/>
      <c r="H6" s="1668"/>
      <c r="I6" s="1668"/>
      <c r="J6" s="1668"/>
      <c r="K6" s="1668"/>
      <c r="L6" s="1668"/>
      <c r="M6" s="1668"/>
      <c r="N6" s="1668"/>
      <c r="O6" s="1668"/>
      <c r="P6" s="1668"/>
      <c r="Q6" s="1373">
        <v>2014</v>
      </c>
      <c r="R6" s="873"/>
      <c r="S6" s="118"/>
      <c r="T6" s="502"/>
      <c r="U6" s="502"/>
      <c r="V6" s="502"/>
      <c r="W6" s="502"/>
      <c r="X6" s="502"/>
      <c r="Y6" s="502"/>
      <c r="Z6" s="502"/>
      <c r="AA6" s="502"/>
    </row>
    <row r="7" spans="1:32" s="527" customFormat="1" ht="13.5" customHeight="1">
      <c r="A7" s="497"/>
      <c r="B7" s="575"/>
      <c r="C7" s="797"/>
      <c r="D7" s="797"/>
      <c r="E7" s="1039" t="s">
        <v>95</v>
      </c>
      <c r="F7" s="1039" t="s">
        <v>106</v>
      </c>
      <c r="G7" s="1039" t="s">
        <v>105</v>
      </c>
      <c r="H7" s="1039" t="s">
        <v>104</v>
      </c>
      <c r="I7" s="1039" t="s">
        <v>103</v>
      </c>
      <c r="J7" s="1039" t="s">
        <v>102</v>
      </c>
      <c r="K7" s="1039" t="s">
        <v>101</v>
      </c>
      <c r="L7" s="1039" t="s">
        <v>100</v>
      </c>
      <c r="M7" s="1039" t="s">
        <v>99</v>
      </c>
      <c r="N7" s="1039" t="s">
        <v>98</v>
      </c>
      <c r="O7" s="1039" t="s">
        <v>97</v>
      </c>
      <c r="P7" s="1039" t="s">
        <v>96</v>
      </c>
      <c r="Q7" s="1039" t="s">
        <v>95</v>
      </c>
      <c r="R7" s="873"/>
      <c r="S7" s="515"/>
      <c r="T7" s="502"/>
      <c r="U7" s="502"/>
      <c r="V7" s="502"/>
      <c r="W7" s="502"/>
      <c r="X7" s="502"/>
      <c r="Y7" s="502"/>
      <c r="Z7" s="502"/>
      <c r="AA7" s="502"/>
    </row>
    <row r="8" spans="1:32" s="527" customFormat="1" ht="3.75" customHeight="1">
      <c r="A8" s="497"/>
      <c r="B8" s="575"/>
      <c r="C8" s="797"/>
      <c r="D8" s="797"/>
      <c r="E8" s="515"/>
      <c r="F8" s="515"/>
      <c r="G8" s="515"/>
      <c r="H8" s="515"/>
      <c r="I8" s="515"/>
      <c r="J8" s="515"/>
      <c r="K8" s="515"/>
      <c r="L8" s="515"/>
      <c r="M8" s="515"/>
      <c r="N8" s="515"/>
      <c r="O8" s="515"/>
      <c r="P8" s="515"/>
      <c r="Q8" s="515"/>
      <c r="R8" s="873"/>
      <c r="S8" s="515"/>
      <c r="T8" s="502"/>
      <c r="U8" s="502"/>
      <c r="V8" s="502"/>
      <c r="W8" s="502"/>
      <c r="X8" s="502"/>
      <c r="Y8" s="502"/>
      <c r="Z8" s="502"/>
      <c r="AA8" s="502"/>
    </row>
    <row r="9" spans="1:32" s="801" customFormat="1" ht="15" customHeight="1">
      <c r="A9" s="799"/>
      <c r="B9" s="606"/>
      <c r="C9" s="1360" t="s">
        <v>368</v>
      </c>
      <c r="D9" s="1360"/>
      <c r="E9" s="442">
        <v>-3.9667727021897408</v>
      </c>
      <c r="F9" s="442">
        <v>-3.8773591907310418</v>
      </c>
      <c r="G9" s="442">
        <v>-3.5595469486546238</v>
      </c>
      <c r="H9" s="442">
        <v>-3.2809451998855566</v>
      </c>
      <c r="I9" s="442">
        <v>-2.9541377883351339</v>
      </c>
      <c r="J9" s="442">
        <v>-2.6901364848948859</v>
      </c>
      <c r="K9" s="442">
        <v>-2.3916845007394008</v>
      </c>
      <c r="L9" s="442">
        <v>-1.9470207494349383</v>
      </c>
      <c r="M9" s="442">
        <v>-1.6327096972107795</v>
      </c>
      <c r="N9" s="442">
        <v>-1.3762404789331792</v>
      </c>
      <c r="O9" s="442">
        <v>-1.2378358964617218</v>
      </c>
      <c r="P9" s="442">
        <v>-1.073233623103905</v>
      </c>
      <c r="Q9" s="442">
        <v>-0.80905029614491974</v>
      </c>
      <c r="R9" s="876"/>
      <c r="S9" s="484"/>
      <c r="T9" s="1035"/>
      <c r="U9" s="1035"/>
      <c r="V9" s="1035"/>
      <c r="W9" s="1035"/>
      <c r="X9" s="1035"/>
      <c r="Y9" s="1035"/>
      <c r="Z9" s="1035"/>
      <c r="AA9" s="1035"/>
      <c r="AB9" s="1035"/>
      <c r="AC9" s="1035"/>
      <c r="AD9" s="1035"/>
      <c r="AE9" s="1035"/>
      <c r="AF9" s="1035"/>
    </row>
    <row r="10" spans="1:32" s="801" customFormat="1" ht="16.5" customHeight="1">
      <c r="A10" s="799"/>
      <c r="B10" s="606"/>
      <c r="C10" s="1360" t="s">
        <v>369</v>
      </c>
      <c r="D10" s="286"/>
      <c r="E10" s="802"/>
      <c r="F10" s="802"/>
      <c r="G10" s="802"/>
      <c r="H10" s="802"/>
      <c r="I10" s="802"/>
      <c r="J10" s="802"/>
      <c r="K10" s="802"/>
      <c r="L10" s="802"/>
      <c r="M10" s="802"/>
      <c r="N10" s="802"/>
      <c r="O10" s="802"/>
      <c r="P10" s="802"/>
      <c r="Q10" s="802"/>
      <c r="R10" s="877"/>
      <c r="S10" s="484"/>
      <c r="T10" s="800"/>
      <c r="U10" s="800"/>
      <c r="V10" s="800"/>
      <c r="W10" s="800"/>
      <c r="X10" s="800"/>
      <c r="Y10" s="800"/>
      <c r="Z10" s="800"/>
      <c r="AA10" s="800"/>
    </row>
    <row r="11" spans="1:32" s="527" customFormat="1" ht="11.25" customHeight="1">
      <c r="A11" s="497"/>
      <c r="B11" s="575"/>
      <c r="C11" s="507"/>
      <c r="D11" s="130" t="s">
        <v>163</v>
      </c>
      <c r="E11" s="803">
        <v>-19.491272152472344</v>
      </c>
      <c r="F11" s="803">
        <v>-18.215746954481677</v>
      </c>
      <c r="G11" s="803">
        <v>-17.550215189696747</v>
      </c>
      <c r="H11" s="803">
        <v>-17.285650031543177</v>
      </c>
      <c r="I11" s="803">
        <v>-16.610770576830234</v>
      </c>
      <c r="J11" s="803">
        <v>-16.800172738583797</v>
      </c>
      <c r="K11" s="803">
        <v>-16.067052919429621</v>
      </c>
      <c r="L11" s="803">
        <v>-15.280555254505231</v>
      </c>
      <c r="M11" s="803">
        <v>-13.669437473139576</v>
      </c>
      <c r="N11" s="803">
        <v>-12.939139906817674</v>
      </c>
      <c r="O11" s="803">
        <v>-11.875322434660701</v>
      </c>
      <c r="P11" s="803">
        <v>-10.629082430303578</v>
      </c>
      <c r="Q11" s="803">
        <v>-8.2048889179028048</v>
      </c>
      <c r="R11" s="703"/>
      <c r="S11" s="118"/>
      <c r="T11" s="502"/>
      <c r="U11" s="502"/>
      <c r="V11" s="502"/>
      <c r="W11" s="502"/>
      <c r="X11" s="502"/>
      <c r="Y11" s="502"/>
      <c r="Z11" s="502"/>
      <c r="AA11" s="502"/>
      <c r="AF11" s="1035"/>
    </row>
    <row r="12" spans="1:32" s="527" customFormat="1" ht="12.75" customHeight="1">
      <c r="A12" s="497"/>
      <c r="B12" s="575"/>
      <c r="C12" s="507"/>
      <c r="D12" s="130" t="s">
        <v>164</v>
      </c>
      <c r="E12" s="803">
        <v>-68.85016964825958</v>
      </c>
      <c r="F12" s="803">
        <v>-67.022286135083746</v>
      </c>
      <c r="G12" s="803">
        <v>-65.870803233277471</v>
      </c>
      <c r="H12" s="803">
        <v>-64.250387256453976</v>
      </c>
      <c r="I12" s="803">
        <v>-63.820869279587185</v>
      </c>
      <c r="J12" s="803">
        <v>-62.44810996976711</v>
      </c>
      <c r="K12" s="803">
        <v>-62.052189138807613</v>
      </c>
      <c r="L12" s="803">
        <v>-58.629337272879233</v>
      </c>
      <c r="M12" s="803">
        <v>-55.623395306406685</v>
      </c>
      <c r="N12" s="803">
        <v>-51.742399929285988</v>
      </c>
      <c r="O12" s="803">
        <v>-50.044958886178044</v>
      </c>
      <c r="P12" s="803">
        <v>-49.722228447287058</v>
      </c>
      <c r="Q12" s="803">
        <v>-48.452234083868909</v>
      </c>
      <c r="R12" s="703"/>
      <c r="S12" s="118"/>
      <c r="T12" s="502"/>
      <c r="U12" s="502"/>
      <c r="V12" s="502"/>
      <c r="W12" s="502"/>
      <c r="X12" s="502"/>
      <c r="Y12" s="502"/>
      <c r="Z12" s="502"/>
      <c r="AA12" s="502"/>
    </row>
    <row r="13" spans="1:32" s="527" customFormat="1" ht="11.25" customHeight="1">
      <c r="A13" s="497"/>
      <c r="B13" s="575"/>
      <c r="C13" s="507"/>
      <c r="D13" s="130" t="s">
        <v>165</v>
      </c>
      <c r="E13" s="803">
        <v>-18.574111964110013</v>
      </c>
      <c r="F13" s="803">
        <v>-18.092372666255031</v>
      </c>
      <c r="G13" s="803">
        <v>-16.775963364091744</v>
      </c>
      <c r="H13" s="803">
        <v>-15.42023771747475</v>
      </c>
      <c r="I13" s="803">
        <v>-14.536196968876796</v>
      </c>
      <c r="J13" s="803">
        <v>-14.052573520163484</v>
      </c>
      <c r="K13" s="803">
        <v>-12.974001663815107</v>
      </c>
      <c r="L13" s="803">
        <v>-12.15706728239153</v>
      </c>
      <c r="M13" s="803">
        <v>-10.105745267960652</v>
      </c>
      <c r="N13" s="803">
        <v>-8.258902960764317</v>
      </c>
      <c r="O13" s="803">
        <v>-5.5551859328646946</v>
      </c>
      <c r="P13" s="803">
        <v>-3.4526535867420622</v>
      </c>
      <c r="Q13" s="803">
        <v>-2.369764700392599</v>
      </c>
      <c r="R13" s="703"/>
      <c r="S13" s="118"/>
      <c r="T13" s="502"/>
      <c r="U13" s="502"/>
      <c r="V13" s="502"/>
      <c r="W13" s="502"/>
      <c r="X13" s="502"/>
      <c r="Y13" s="502"/>
      <c r="Z13" s="502"/>
      <c r="AA13" s="502"/>
    </row>
    <row r="14" spans="1:32" s="527" customFormat="1" ht="12" customHeight="1">
      <c r="A14" s="497"/>
      <c r="B14" s="575"/>
      <c r="C14" s="507"/>
      <c r="D14" s="130" t="s">
        <v>166</v>
      </c>
      <c r="E14" s="803">
        <v>-32.087514610222854</v>
      </c>
      <c r="F14" s="803">
        <v>-31.046571135233378</v>
      </c>
      <c r="G14" s="803">
        <v>-30.055315257700801</v>
      </c>
      <c r="H14" s="803">
        <v>-29.392469170436268</v>
      </c>
      <c r="I14" s="803">
        <v>-28.440026641706439</v>
      </c>
      <c r="J14" s="803">
        <v>-27.133179033552452</v>
      </c>
      <c r="K14" s="803">
        <v>-25.056293732099657</v>
      </c>
      <c r="L14" s="803">
        <v>-22.12274374674827</v>
      </c>
      <c r="M14" s="803">
        <v>-20.277518749360187</v>
      </c>
      <c r="N14" s="803">
        <v>-17.159966983956867</v>
      </c>
      <c r="O14" s="803">
        <v>-15.021437048596539</v>
      </c>
      <c r="P14" s="803">
        <v>-11.382985530505181</v>
      </c>
      <c r="Q14" s="803">
        <v>-8.9102750843673011</v>
      </c>
      <c r="R14" s="703"/>
      <c r="S14" s="118"/>
      <c r="T14" s="502"/>
      <c r="U14" s="502"/>
      <c r="V14" s="569"/>
      <c r="W14" s="502"/>
      <c r="X14" s="502"/>
      <c r="Y14" s="502"/>
      <c r="Z14" s="502"/>
      <c r="AA14" s="502"/>
    </row>
    <row r="15" spans="1:32" s="527" customFormat="1" ht="10.5" customHeight="1">
      <c r="A15" s="497"/>
      <c r="B15" s="575"/>
      <c r="C15" s="507"/>
      <c r="D15" s="225"/>
      <c r="E15" s="804"/>
      <c r="F15" s="804"/>
      <c r="G15" s="804"/>
      <c r="H15" s="804"/>
      <c r="I15" s="804"/>
      <c r="J15" s="804"/>
      <c r="K15" s="804"/>
      <c r="L15" s="804"/>
      <c r="M15" s="804"/>
      <c r="N15" s="804"/>
      <c r="O15" s="804"/>
      <c r="P15" s="804"/>
      <c r="Q15" s="804"/>
      <c r="R15" s="703"/>
      <c r="S15" s="118"/>
      <c r="T15" s="502"/>
      <c r="U15" s="502"/>
      <c r="V15" s="569"/>
      <c r="W15" s="502"/>
      <c r="X15" s="502"/>
      <c r="Y15" s="502"/>
      <c r="Z15" s="502"/>
      <c r="AA15" s="502"/>
    </row>
    <row r="16" spans="1:32" s="527" customFormat="1" ht="10.5" customHeight="1">
      <c r="A16" s="497"/>
      <c r="B16" s="575"/>
      <c r="C16" s="507"/>
      <c r="D16" s="225"/>
      <c r="E16" s="804"/>
      <c r="F16" s="804"/>
      <c r="G16" s="804"/>
      <c r="H16" s="804"/>
      <c r="I16" s="804"/>
      <c r="J16" s="804"/>
      <c r="K16" s="804"/>
      <c r="L16" s="804"/>
      <c r="M16" s="804"/>
      <c r="N16" s="804"/>
      <c r="O16" s="804"/>
      <c r="P16" s="804"/>
      <c r="Q16" s="804"/>
      <c r="R16" s="703"/>
      <c r="S16" s="118"/>
      <c r="T16" s="502"/>
      <c r="U16" s="502"/>
      <c r="V16" s="569"/>
      <c r="W16" s="502"/>
      <c r="X16" s="502"/>
      <c r="Y16" s="502"/>
      <c r="Z16" s="502"/>
      <c r="AA16" s="502"/>
    </row>
    <row r="17" spans="1:27" s="527" customFormat="1" ht="10.5" customHeight="1">
      <c r="A17" s="497"/>
      <c r="B17" s="575"/>
      <c r="C17" s="507"/>
      <c r="D17" s="225"/>
      <c r="E17" s="804"/>
      <c r="F17" s="804"/>
      <c r="G17" s="804"/>
      <c r="H17" s="804"/>
      <c r="I17" s="804"/>
      <c r="J17" s="804"/>
      <c r="K17" s="804"/>
      <c r="L17" s="804"/>
      <c r="M17" s="804"/>
      <c r="N17" s="804"/>
      <c r="O17" s="804"/>
      <c r="P17" s="804"/>
      <c r="Q17" s="804"/>
      <c r="R17" s="703"/>
      <c r="S17" s="118"/>
      <c r="T17" s="502"/>
      <c r="U17" s="502"/>
      <c r="V17" s="569"/>
      <c r="W17" s="502"/>
      <c r="X17" s="502"/>
      <c r="Y17" s="502"/>
      <c r="Z17" s="502"/>
      <c r="AA17" s="502"/>
    </row>
    <row r="18" spans="1:27" s="527" customFormat="1" ht="10.5" customHeight="1">
      <c r="A18" s="497"/>
      <c r="B18" s="575"/>
      <c r="C18" s="507"/>
      <c r="D18" s="225"/>
      <c r="E18" s="804"/>
      <c r="F18" s="804"/>
      <c r="G18" s="804"/>
      <c r="H18" s="804"/>
      <c r="I18" s="804"/>
      <c r="J18" s="804"/>
      <c r="K18" s="804"/>
      <c r="L18" s="804"/>
      <c r="M18" s="804"/>
      <c r="N18" s="804"/>
      <c r="O18" s="804"/>
      <c r="P18" s="804"/>
      <c r="Q18" s="804"/>
      <c r="R18" s="703"/>
      <c r="S18" s="118"/>
      <c r="T18" s="502"/>
      <c r="U18" s="502"/>
      <c r="V18" s="569"/>
      <c r="W18" s="502"/>
      <c r="X18" s="502"/>
      <c r="Y18" s="502"/>
      <c r="Z18" s="502"/>
      <c r="AA18" s="502"/>
    </row>
    <row r="19" spans="1:27" s="527" customFormat="1" ht="10.5" customHeight="1">
      <c r="A19" s="497"/>
      <c r="B19" s="575"/>
      <c r="C19" s="507"/>
      <c r="D19" s="225"/>
      <c r="E19" s="804"/>
      <c r="F19" s="804"/>
      <c r="G19" s="804"/>
      <c r="H19" s="804"/>
      <c r="I19" s="804"/>
      <c r="J19" s="804"/>
      <c r="K19" s="804"/>
      <c r="L19" s="804"/>
      <c r="M19" s="804"/>
      <c r="N19" s="804"/>
      <c r="O19" s="804"/>
      <c r="P19" s="804"/>
      <c r="Q19" s="804"/>
      <c r="R19" s="703"/>
      <c r="S19" s="118"/>
      <c r="T19" s="502"/>
      <c r="U19" s="502"/>
      <c r="V19" s="569"/>
      <c r="W19" s="502"/>
      <c r="X19" s="502"/>
      <c r="Y19" s="502"/>
      <c r="Z19" s="502"/>
      <c r="AA19" s="502"/>
    </row>
    <row r="20" spans="1:27" s="527" customFormat="1" ht="10.5" customHeight="1">
      <c r="A20" s="497"/>
      <c r="B20" s="575"/>
      <c r="C20" s="507"/>
      <c r="D20" s="225"/>
      <c r="E20" s="804"/>
      <c r="F20" s="804"/>
      <c r="G20" s="804"/>
      <c r="H20" s="804"/>
      <c r="I20" s="804"/>
      <c r="J20" s="804"/>
      <c r="K20" s="804"/>
      <c r="L20" s="804"/>
      <c r="M20" s="804"/>
      <c r="N20" s="804"/>
      <c r="O20" s="804"/>
      <c r="P20" s="804"/>
      <c r="Q20" s="804"/>
      <c r="R20" s="703"/>
      <c r="S20" s="118"/>
      <c r="T20" s="502"/>
      <c r="U20" s="502"/>
      <c r="V20" s="569"/>
      <c r="W20" s="502"/>
      <c r="X20" s="502"/>
      <c r="Y20" s="502"/>
      <c r="Z20" s="502"/>
      <c r="AA20" s="502"/>
    </row>
    <row r="21" spans="1:27" s="527" customFormat="1" ht="10.5" customHeight="1">
      <c r="A21" s="497"/>
      <c r="B21" s="575"/>
      <c r="C21" s="507"/>
      <c r="D21" s="225"/>
      <c r="E21" s="804"/>
      <c r="F21" s="804"/>
      <c r="G21" s="804"/>
      <c r="H21" s="804"/>
      <c r="I21" s="804"/>
      <c r="J21" s="804"/>
      <c r="K21" s="804"/>
      <c r="L21" s="804"/>
      <c r="M21" s="804"/>
      <c r="N21" s="804"/>
      <c r="O21" s="804"/>
      <c r="P21" s="804"/>
      <c r="Q21" s="804"/>
      <c r="R21" s="703"/>
      <c r="S21" s="118"/>
      <c r="T21" s="502"/>
      <c r="U21" s="502"/>
      <c r="V21" s="569"/>
      <c r="W21" s="502"/>
      <c r="X21" s="502"/>
      <c r="Y21" s="502"/>
      <c r="Z21" s="502"/>
      <c r="AA21" s="502"/>
    </row>
    <row r="22" spans="1:27" s="527" customFormat="1" ht="10.5" customHeight="1">
      <c r="A22" s="497"/>
      <c r="B22" s="575"/>
      <c r="C22" s="507"/>
      <c r="D22" s="225"/>
      <c r="E22" s="804"/>
      <c r="F22" s="804"/>
      <c r="G22" s="804"/>
      <c r="H22" s="804"/>
      <c r="I22" s="804"/>
      <c r="J22" s="804"/>
      <c r="K22" s="804"/>
      <c r="L22" s="804"/>
      <c r="M22" s="804"/>
      <c r="N22" s="804"/>
      <c r="O22" s="804"/>
      <c r="P22" s="804"/>
      <c r="Q22" s="804"/>
      <c r="R22" s="703"/>
      <c r="S22" s="118"/>
      <c r="T22" s="502"/>
      <c r="U22" s="502"/>
      <c r="V22" s="569"/>
      <c r="W22" s="502"/>
      <c r="X22" s="502"/>
      <c r="Y22" s="502"/>
      <c r="Z22" s="502"/>
      <c r="AA22" s="502"/>
    </row>
    <row r="23" spans="1:27" s="527" customFormat="1" ht="10.5" customHeight="1">
      <c r="A23" s="497"/>
      <c r="B23" s="575"/>
      <c r="C23" s="507"/>
      <c r="D23" s="225"/>
      <c r="E23" s="804"/>
      <c r="F23" s="804"/>
      <c r="G23" s="804"/>
      <c r="H23" s="804"/>
      <c r="I23" s="804"/>
      <c r="J23" s="804"/>
      <c r="K23" s="804"/>
      <c r="L23" s="804"/>
      <c r="M23" s="804"/>
      <c r="N23" s="804"/>
      <c r="O23" s="804"/>
      <c r="P23" s="804"/>
      <c r="Q23" s="804"/>
      <c r="R23" s="703"/>
      <c r="S23" s="118"/>
      <c r="T23" s="502"/>
      <c r="U23" s="502"/>
      <c r="V23" s="569"/>
      <c r="W23" s="502"/>
      <c r="X23" s="502"/>
      <c r="Y23" s="502"/>
      <c r="Z23" s="502"/>
      <c r="AA23" s="502"/>
    </row>
    <row r="24" spans="1:27" s="527" customFormat="1" ht="10.5" customHeight="1">
      <c r="A24" s="497"/>
      <c r="B24" s="575"/>
      <c r="C24" s="507"/>
      <c r="D24" s="225"/>
      <c r="E24" s="804"/>
      <c r="F24" s="804"/>
      <c r="G24" s="804"/>
      <c r="H24" s="804"/>
      <c r="I24" s="804"/>
      <c r="J24" s="804"/>
      <c r="K24" s="804"/>
      <c r="L24" s="804"/>
      <c r="M24" s="804"/>
      <c r="N24" s="804"/>
      <c r="O24" s="804"/>
      <c r="P24" s="804"/>
      <c r="Q24" s="804"/>
      <c r="R24" s="703"/>
      <c r="S24" s="118"/>
      <c r="T24" s="502"/>
      <c r="U24" s="502"/>
      <c r="V24" s="569"/>
      <c r="W24" s="502"/>
      <c r="X24" s="502"/>
      <c r="Y24" s="502"/>
      <c r="Z24" s="502"/>
      <c r="AA24" s="502"/>
    </row>
    <row r="25" spans="1:27" s="527" customFormat="1" ht="10.5" customHeight="1">
      <c r="A25" s="497"/>
      <c r="B25" s="575"/>
      <c r="C25" s="507"/>
      <c r="D25" s="225"/>
      <c r="E25" s="804"/>
      <c r="F25" s="804"/>
      <c r="G25" s="804"/>
      <c r="H25" s="804"/>
      <c r="I25" s="804"/>
      <c r="J25" s="804"/>
      <c r="K25" s="804"/>
      <c r="L25" s="804"/>
      <c r="M25" s="804"/>
      <c r="N25" s="804"/>
      <c r="O25" s="804"/>
      <c r="P25" s="804"/>
      <c r="Q25" s="804"/>
      <c r="R25" s="703"/>
      <c r="S25" s="118"/>
      <c r="T25" s="502"/>
      <c r="U25" s="502"/>
      <c r="V25" s="569"/>
      <c r="W25" s="502"/>
      <c r="X25" s="502"/>
      <c r="Y25" s="502"/>
      <c r="Z25" s="502"/>
      <c r="AA25" s="502"/>
    </row>
    <row r="26" spans="1:27" s="527" customFormat="1" ht="10.5" customHeight="1">
      <c r="A26" s="497"/>
      <c r="B26" s="575"/>
      <c r="C26" s="507"/>
      <c r="D26" s="225"/>
      <c r="E26" s="804"/>
      <c r="F26" s="804"/>
      <c r="G26" s="804"/>
      <c r="H26" s="804"/>
      <c r="I26" s="804"/>
      <c r="J26" s="804"/>
      <c r="K26" s="804"/>
      <c r="L26" s="804"/>
      <c r="M26" s="804"/>
      <c r="N26" s="804"/>
      <c r="O26" s="804"/>
      <c r="P26" s="804"/>
      <c r="Q26" s="804"/>
      <c r="R26" s="703"/>
      <c r="S26" s="118"/>
      <c r="T26" s="502"/>
      <c r="U26" s="502"/>
      <c r="V26" s="569"/>
      <c r="W26" s="502"/>
      <c r="X26" s="502"/>
      <c r="Y26" s="502"/>
      <c r="Z26" s="502"/>
      <c r="AA26" s="502"/>
    </row>
    <row r="27" spans="1:27" s="527" customFormat="1" ht="10.5" customHeight="1">
      <c r="A27" s="497"/>
      <c r="B27" s="575"/>
      <c r="C27" s="507"/>
      <c r="D27" s="225"/>
      <c r="E27" s="804"/>
      <c r="F27" s="804"/>
      <c r="G27" s="804"/>
      <c r="H27" s="804"/>
      <c r="I27" s="804"/>
      <c r="J27" s="804"/>
      <c r="K27" s="804"/>
      <c r="L27" s="804"/>
      <c r="M27" s="804"/>
      <c r="N27" s="804"/>
      <c r="O27" s="804"/>
      <c r="P27" s="804"/>
      <c r="Q27" s="804"/>
      <c r="R27" s="703"/>
      <c r="S27" s="118"/>
      <c r="T27" s="502"/>
      <c r="U27" s="502"/>
      <c r="V27" s="569"/>
      <c r="W27" s="502"/>
      <c r="X27" s="502"/>
      <c r="Y27" s="502"/>
      <c r="Z27" s="502"/>
      <c r="AA27" s="502"/>
    </row>
    <row r="28" spans="1:27" s="527" customFormat="1" ht="6" customHeight="1">
      <c r="A28" s="497"/>
      <c r="B28" s="575"/>
      <c r="C28" s="507"/>
      <c r="D28" s="225"/>
      <c r="E28" s="804"/>
      <c r="F28" s="804"/>
      <c r="G28" s="804"/>
      <c r="H28" s="804"/>
      <c r="I28" s="804"/>
      <c r="J28" s="804"/>
      <c r="K28" s="804"/>
      <c r="L28" s="804"/>
      <c r="M28" s="804"/>
      <c r="N28" s="804"/>
      <c r="O28" s="804"/>
      <c r="P28" s="804"/>
      <c r="Q28" s="804"/>
      <c r="R28" s="703"/>
      <c r="S28" s="118"/>
      <c r="T28" s="502"/>
      <c r="U28" s="502"/>
      <c r="V28" s="502"/>
      <c r="W28" s="502"/>
      <c r="X28" s="502"/>
      <c r="Y28" s="502"/>
      <c r="Z28" s="502"/>
      <c r="AA28" s="502"/>
    </row>
    <row r="29" spans="1:27" s="801" customFormat="1" ht="15" customHeight="1">
      <c r="A29" s="799"/>
      <c r="B29" s="606"/>
      <c r="C29" s="1360" t="s">
        <v>367</v>
      </c>
      <c r="D29" s="286"/>
      <c r="E29" s="805"/>
      <c r="F29" s="806"/>
      <c r="G29" s="806"/>
      <c r="H29" s="806"/>
      <c r="I29" s="806"/>
      <c r="J29" s="806"/>
      <c r="K29" s="806"/>
      <c r="L29" s="806"/>
      <c r="M29" s="806"/>
      <c r="N29" s="806"/>
      <c r="O29" s="806"/>
      <c r="P29" s="806"/>
      <c r="Q29" s="806"/>
      <c r="R29" s="878"/>
      <c r="S29" s="484"/>
      <c r="T29" s="800"/>
      <c r="U29" s="800"/>
      <c r="V29" s="800"/>
      <c r="W29" s="800"/>
      <c r="X29" s="800"/>
      <c r="Y29" s="800"/>
      <c r="Z29" s="800"/>
      <c r="AA29" s="800"/>
    </row>
    <row r="30" spans="1:27" s="527" customFormat="1" ht="11.25" customHeight="1">
      <c r="A30" s="497"/>
      <c r="B30" s="575"/>
      <c r="C30" s="1366"/>
      <c r="D30" s="130" t="s">
        <v>167</v>
      </c>
      <c r="E30" s="803">
        <v>-15.903242980266667</v>
      </c>
      <c r="F30" s="803">
        <v>-14.437682153099999</v>
      </c>
      <c r="G30" s="803">
        <v>-12.704199960866667</v>
      </c>
      <c r="H30" s="803">
        <v>-11.733459325233333</v>
      </c>
      <c r="I30" s="803">
        <v>-11.179604994966667</v>
      </c>
      <c r="J30" s="803">
        <v>-10.0295557677</v>
      </c>
      <c r="K30" s="803">
        <v>-9.252299322299999</v>
      </c>
      <c r="L30" s="803">
        <v>-8.4027187184666658</v>
      </c>
      <c r="M30" s="803">
        <v>-8.3579106861333354</v>
      </c>
      <c r="N30" s="803">
        <v>-8.3693327617333342</v>
      </c>
      <c r="O30" s="803">
        <v>-7.7938516174666681</v>
      </c>
      <c r="P30" s="803">
        <v>-8.1068393294999996</v>
      </c>
      <c r="Q30" s="803">
        <v>-5.6671867769333337</v>
      </c>
      <c r="R30" s="879"/>
      <c r="S30" s="118"/>
      <c r="T30" s="502"/>
      <c r="U30" s="502"/>
      <c r="V30" s="502"/>
      <c r="W30" s="502"/>
      <c r="X30" s="502"/>
      <c r="Y30" s="502"/>
      <c r="Z30" s="502"/>
      <c r="AA30" s="502"/>
    </row>
    <row r="31" spans="1:27" s="527" customFormat="1" ht="12.75" customHeight="1">
      <c r="A31" s="497"/>
      <c r="B31" s="575"/>
      <c r="C31" s="1366"/>
      <c r="D31" s="130" t="s">
        <v>164</v>
      </c>
      <c r="E31" s="803">
        <v>-53.377993368319153</v>
      </c>
      <c r="F31" s="803">
        <v>-51.566224826934182</v>
      </c>
      <c r="G31" s="803">
        <v>-51.171684327721614</v>
      </c>
      <c r="H31" s="803">
        <v>-49.402256708241282</v>
      </c>
      <c r="I31" s="803">
        <v>-48.210160221074354</v>
      </c>
      <c r="J31" s="803">
        <v>-46.876261629867543</v>
      </c>
      <c r="K31" s="803">
        <v>-46.977024275215228</v>
      </c>
      <c r="L31" s="803">
        <v>-43.818725398791798</v>
      </c>
      <c r="M31" s="803">
        <v>-39.289903550746708</v>
      </c>
      <c r="N31" s="803">
        <v>-33.1480150433053</v>
      </c>
      <c r="O31" s="803">
        <v>-30.103643107856072</v>
      </c>
      <c r="P31" s="803">
        <v>-29.166763320807448</v>
      </c>
      <c r="Q31" s="803">
        <v>-27.558031884404475</v>
      </c>
      <c r="R31" s="879"/>
      <c r="S31" s="118"/>
      <c r="T31" s="502"/>
      <c r="U31" s="502"/>
      <c r="V31" s="502"/>
      <c r="W31" s="502"/>
      <c r="X31" s="502"/>
      <c r="Y31" s="502"/>
      <c r="Z31" s="502"/>
      <c r="AA31" s="502"/>
    </row>
    <row r="32" spans="1:27" s="527" customFormat="1" ht="11.25" customHeight="1">
      <c r="A32" s="497"/>
      <c r="B32" s="575"/>
      <c r="C32" s="1366"/>
      <c r="D32" s="130" t="s">
        <v>165</v>
      </c>
      <c r="E32" s="803">
        <v>-28.364270809466664</v>
      </c>
      <c r="F32" s="803">
        <v>-27.343360402433333</v>
      </c>
      <c r="G32" s="803">
        <v>-25.869223388033333</v>
      </c>
      <c r="H32" s="803">
        <v>-24.017259037633334</v>
      </c>
      <c r="I32" s="803">
        <v>-22.059370256233333</v>
      </c>
      <c r="J32" s="803">
        <v>-21.040626606366665</v>
      </c>
      <c r="K32" s="803">
        <v>-19.0398234745</v>
      </c>
      <c r="L32" s="803">
        <v>-18.030899205000001</v>
      </c>
      <c r="M32" s="803">
        <v>-18.170657851766666</v>
      </c>
      <c r="N32" s="803">
        <v>-18.912068654133336</v>
      </c>
      <c r="O32" s="803">
        <v>-18.2340422917</v>
      </c>
      <c r="P32" s="803">
        <v>-16.430589126433336</v>
      </c>
      <c r="Q32" s="803">
        <v>-13.653759084800001</v>
      </c>
      <c r="R32" s="879"/>
      <c r="S32" s="118"/>
      <c r="T32" s="502"/>
      <c r="U32" s="502"/>
      <c r="V32" s="502"/>
      <c r="W32" s="502"/>
      <c r="X32" s="502"/>
      <c r="Y32" s="502"/>
      <c r="Z32" s="502"/>
      <c r="AA32" s="502"/>
    </row>
    <row r="33" spans="1:27" s="527" customFormat="1" ht="12" customHeight="1">
      <c r="A33" s="497"/>
      <c r="B33" s="575"/>
      <c r="C33" s="1366"/>
      <c r="D33" s="130" t="s">
        <v>168</v>
      </c>
      <c r="E33" s="803">
        <v>-18.356362169136251</v>
      </c>
      <c r="F33" s="803">
        <v>-17.7341599618813</v>
      </c>
      <c r="G33" s="803">
        <v>-17.328874277633926</v>
      </c>
      <c r="H33" s="803">
        <v>-17.447804352152506</v>
      </c>
      <c r="I33" s="803">
        <v>-17.958991939683841</v>
      </c>
      <c r="J33" s="803">
        <v>-17.257751775958916</v>
      </c>
      <c r="K33" s="803">
        <v>-16.129304896672558</v>
      </c>
      <c r="L33" s="803">
        <v>-13.403860675476006</v>
      </c>
      <c r="M33" s="803">
        <v>-12.139660598891057</v>
      </c>
      <c r="N33" s="803">
        <v>-10.957091554105221</v>
      </c>
      <c r="O33" s="803">
        <v>-10.569022984102119</v>
      </c>
      <c r="P33" s="803">
        <v>-9.4383193142575816</v>
      </c>
      <c r="Q33" s="803">
        <v>-5.7523185105280419</v>
      </c>
      <c r="R33" s="879"/>
      <c r="S33" s="118"/>
      <c r="T33" s="502"/>
      <c r="U33" s="502"/>
      <c r="V33" s="502"/>
      <c r="W33" s="502"/>
      <c r="X33" s="502"/>
      <c r="Y33" s="502"/>
      <c r="Z33" s="502"/>
      <c r="AA33" s="502"/>
    </row>
    <row r="34" spans="1:27" s="801" customFormat="1" ht="21" customHeight="1">
      <c r="A34" s="799"/>
      <c r="B34" s="606"/>
      <c r="C34" s="1669" t="s">
        <v>366</v>
      </c>
      <c r="D34" s="1669"/>
      <c r="E34" s="807">
        <v>72.850000000000009</v>
      </c>
      <c r="F34" s="807">
        <v>71.95</v>
      </c>
      <c r="G34" s="807">
        <v>70.683333333333337</v>
      </c>
      <c r="H34" s="807">
        <v>68.983333333333334</v>
      </c>
      <c r="I34" s="807">
        <v>68.550000000000011</v>
      </c>
      <c r="J34" s="807">
        <v>66.95</v>
      </c>
      <c r="K34" s="807">
        <v>63.983333333333341</v>
      </c>
      <c r="L34" s="807">
        <v>58.033333333333331</v>
      </c>
      <c r="M34" s="807">
        <v>50.883333333333333</v>
      </c>
      <c r="N34" s="807">
        <v>46.35</v>
      </c>
      <c r="O34" s="807">
        <v>43.116666666666674</v>
      </c>
      <c r="P34" s="807">
        <v>39.833333333333336</v>
      </c>
      <c r="Q34" s="807">
        <v>32.65</v>
      </c>
      <c r="R34" s="878"/>
      <c r="S34" s="484"/>
    </row>
    <row r="35" spans="1:27" s="813" customFormat="1" ht="16.5" customHeight="1">
      <c r="A35" s="808"/>
      <c r="B35" s="809"/>
      <c r="C35" s="441" t="s">
        <v>408</v>
      </c>
      <c r="D35" s="810"/>
      <c r="E35" s="811">
        <v>-58.662500000000001</v>
      </c>
      <c r="F35" s="811">
        <v>-56.329166666666673</v>
      </c>
      <c r="G35" s="811">
        <v>-55.341666666666669</v>
      </c>
      <c r="H35" s="811">
        <v>-54.179166666666667</v>
      </c>
      <c r="I35" s="811">
        <v>-54.99583333333333</v>
      </c>
      <c r="J35" s="811">
        <v>-53.875</v>
      </c>
      <c r="K35" s="811">
        <v>-52.733333333333327</v>
      </c>
      <c r="L35" s="811">
        <v>-49.012499999999996</v>
      </c>
      <c r="M35" s="811">
        <v>-45.279166666666669</v>
      </c>
      <c r="N35" s="811">
        <v>-42.833333333333336</v>
      </c>
      <c r="O35" s="811">
        <v>-41.824999999999996</v>
      </c>
      <c r="P35" s="811">
        <v>-40.4375</v>
      </c>
      <c r="Q35" s="811">
        <v>-36.6875</v>
      </c>
      <c r="R35" s="880"/>
      <c r="S35" s="485"/>
      <c r="T35" s="812"/>
      <c r="U35" s="812"/>
      <c r="V35" s="812"/>
      <c r="W35" s="812"/>
      <c r="X35" s="812"/>
      <c r="Y35" s="812"/>
      <c r="Z35" s="812"/>
      <c r="AA35" s="812"/>
    </row>
    <row r="36" spans="1:27" s="527" customFormat="1" ht="10.5" customHeight="1">
      <c r="A36" s="497"/>
      <c r="B36" s="575"/>
      <c r="C36" s="814"/>
      <c r="D36" s="225"/>
      <c r="E36" s="815"/>
      <c r="F36" s="815"/>
      <c r="G36" s="815"/>
      <c r="H36" s="815"/>
      <c r="I36" s="815"/>
      <c r="J36" s="815"/>
      <c r="K36" s="815"/>
      <c r="L36" s="815"/>
      <c r="M36" s="815"/>
      <c r="N36" s="815"/>
      <c r="O36" s="815"/>
      <c r="P36" s="815"/>
      <c r="Q36" s="815"/>
      <c r="R36" s="879"/>
      <c r="S36" s="118"/>
    </row>
    <row r="37" spans="1:27" s="527" customFormat="1" ht="10.5" customHeight="1">
      <c r="A37" s="497"/>
      <c r="B37" s="575"/>
      <c r="C37" s="814"/>
      <c r="D37" s="225"/>
      <c r="E37" s="815"/>
      <c r="F37" s="815"/>
      <c r="G37" s="815"/>
      <c r="H37" s="815"/>
      <c r="I37" s="815"/>
      <c r="J37" s="815"/>
      <c r="K37" s="815"/>
      <c r="L37" s="815"/>
      <c r="M37" s="815"/>
      <c r="N37" s="815"/>
      <c r="O37" s="815"/>
      <c r="P37" s="815"/>
      <c r="Q37" s="815"/>
      <c r="R37" s="879"/>
      <c r="S37" s="118"/>
    </row>
    <row r="38" spans="1:27" s="527" customFormat="1" ht="10.5" customHeight="1">
      <c r="A38" s="497"/>
      <c r="B38" s="575"/>
      <c r="C38" s="814"/>
      <c r="D38" s="225"/>
      <c r="E38" s="815"/>
      <c r="F38" s="815"/>
      <c r="G38" s="815"/>
      <c r="H38" s="815"/>
      <c r="I38" s="815"/>
      <c r="J38" s="815"/>
      <c r="K38" s="815"/>
      <c r="L38" s="815"/>
      <c r="M38" s="815"/>
      <c r="N38" s="815"/>
      <c r="O38" s="815"/>
      <c r="P38" s="815"/>
      <c r="Q38" s="815"/>
      <c r="R38" s="879"/>
      <c r="S38" s="118"/>
    </row>
    <row r="39" spans="1:27" s="527" customFormat="1" ht="10.5" customHeight="1">
      <c r="A39" s="497"/>
      <c r="B39" s="575"/>
      <c r="C39" s="814"/>
      <c r="D39" s="225"/>
      <c r="E39" s="815"/>
      <c r="F39" s="815"/>
      <c r="G39" s="815"/>
      <c r="H39" s="815"/>
      <c r="I39" s="815"/>
      <c r="J39" s="815"/>
      <c r="K39" s="815"/>
      <c r="L39" s="815"/>
      <c r="M39" s="815"/>
      <c r="N39" s="815"/>
      <c r="O39" s="815"/>
      <c r="P39" s="815"/>
      <c r="Q39" s="815"/>
      <c r="R39" s="879"/>
      <c r="S39" s="118"/>
    </row>
    <row r="40" spans="1:27" s="527" customFormat="1" ht="10.5" customHeight="1">
      <c r="A40" s="497"/>
      <c r="B40" s="575"/>
      <c r="C40" s="814"/>
      <c r="D40" s="225"/>
      <c r="E40" s="815"/>
      <c r="F40" s="815"/>
      <c r="G40" s="815"/>
      <c r="H40" s="815"/>
      <c r="I40" s="815"/>
      <c r="J40" s="815"/>
      <c r="K40" s="815"/>
      <c r="L40" s="815"/>
      <c r="M40" s="815"/>
      <c r="N40" s="815"/>
      <c r="O40" s="815"/>
      <c r="P40" s="815"/>
      <c r="Q40" s="815"/>
      <c r="R40" s="879"/>
      <c r="S40" s="118"/>
    </row>
    <row r="41" spans="1:27" s="527" customFormat="1" ht="10.5" customHeight="1">
      <c r="A41" s="497"/>
      <c r="B41" s="575"/>
      <c r="C41" s="814"/>
      <c r="D41" s="225"/>
      <c r="E41" s="815"/>
      <c r="F41" s="815"/>
      <c r="G41" s="815"/>
      <c r="H41" s="815"/>
      <c r="I41" s="815"/>
      <c r="J41" s="815"/>
      <c r="K41" s="815"/>
      <c r="L41" s="815"/>
      <c r="M41" s="815"/>
      <c r="N41" s="815"/>
      <c r="O41" s="815"/>
      <c r="P41" s="815"/>
      <c r="Q41" s="815"/>
      <c r="R41" s="879"/>
      <c r="S41" s="118"/>
    </row>
    <row r="42" spans="1:27" s="527" customFormat="1" ht="10.5" customHeight="1">
      <c r="A42" s="497"/>
      <c r="B42" s="575"/>
      <c r="C42" s="814"/>
      <c r="D42" s="225"/>
      <c r="E42" s="815"/>
      <c r="F42" s="815"/>
      <c r="G42" s="815"/>
      <c r="H42" s="815"/>
      <c r="I42" s="815"/>
      <c r="J42" s="815"/>
      <c r="K42" s="815"/>
      <c r="L42" s="815"/>
      <c r="M42" s="815"/>
      <c r="N42" s="815"/>
      <c r="O42" s="815"/>
      <c r="P42" s="815"/>
      <c r="Q42" s="815"/>
      <c r="R42" s="879"/>
      <c r="S42" s="118"/>
    </row>
    <row r="43" spans="1:27" s="527" customFormat="1" ht="10.5" customHeight="1">
      <c r="A43" s="497"/>
      <c r="B43" s="575"/>
      <c r="C43" s="814"/>
      <c r="D43" s="225"/>
      <c r="E43" s="815"/>
      <c r="F43" s="815"/>
      <c r="G43" s="815"/>
      <c r="H43" s="815"/>
      <c r="I43" s="815"/>
      <c r="J43" s="815"/>
      <c r="K43" s="815"/>
      <c r="L43" s="815"/>
      <c r="M43" s="815"/>
      <c r="N43" s="815"/>
      <c r="O43" s="815"/>
      <c r="P43" s="815"/>
      <c r="Q43" s="815"/>
      <c r="R43" s="879"/>
      <c r="S43" s="118"/>
    </row>
    <row r="44" spans="1:27" s="527" customFormat="1" ht="10.5" customHeight="1">
      <c r="A44" s="497"/>
      <c r="B44" s="575"/>
      <c r="C44" s="814"/>
      <c r="D44" s="225"/>
      <c r="E44" s="815"/>
      <c r="F44" s="815"/>
      <c r="G44" s="815"/>
      <c r="H44" s="815"/>
      <c r="I44" s="815"/>
      <c r="J44" s="815"/>
      <c r="K44" s="815"/>
      <c r="L44" s="815"/>
      <c r="M44" s="815"/>
      <c r="N44" s="815"/>
      <c r="O44" s="815"/>
      <c r="P44" s="815"/>
      <c r="Q44" s="815"/>
      <c r="R44" s="879"/>
      <c r="S44" s="118"/>
    </row>
    <row r="45" spans="1:27" s="527" customFormat="1" ht="10.5" customHeight="1">
      <c r="A45" s="497"/>
      <c r="B45" s="575"/>
      <c r="C45" s="814"/>
      <c r="D45" s="225"/>
      <c r="E45" s="815"/>
      <c r="F45" s="815"/>
      <c r="G45" s="815"/>
      <c r="H45" s="815"/>
      <c r="I45" s="815"/>
      <c r="J45" s="815"/>
      <c r="K45" s="815"/>
      <c r="L45" s="815"/>
      <c r="M45" s="815"/>
      <c r="N45" s="815"/>
      <c r="O45" s="815"/>
      <c r="P45" s="815"/>
      <c r="Q45" s="815"/>
      <c r="R45" s="879"/>
      <c r="S45" s="118"/>
    </row>
    <row r="46" spans="1:27" s="527" customFormat="1" ht="10.5" customHeight="1">
      <c r="A46" s="497"/>
      <c r="B46" s="575"/>
      <c r="C46" s="814"/>
      <c r="D46" s="225"/>
      <c r="E46" s="815"/>
      <c r="F46" s="815"/>
      <c r="G46" s="815"/>
      <c r="H46" s="815"/>
      <c r="I46" s="815"/>
      <c r="J46" s="815"/>
      <c r="K46" s="815"/>
      <c r="L46" s="815"/>
      <c r="M46" s="815"/>
      <c r="N46" s="815"/>
      <c r="O46" s="815"/>
      <c r="P46" s="815"/>
      <c r="Q46" s="815"/>
      <c r="R46" s="879"/>
      <c r="S46" s="118"/>
    </row>
    <row r="47" spans="1:27" s="527" customFormat="1" ht="10.5" customHeight="1">
      <c r="A47" s="497"/>
      <c r="B47" s="575"/>
      <c r="C47" s="814"/>
      <c r="D47" s="225"/>
      <c r="E47" s="815"/>
      <c r="F47" s="815"/>
      <c r="G47" s="815"/>
      <c r="H47" s="815"/>
      <c r="I47" s="815"/>
      <c r="J47" s="815"/>
      <c r="K47" s="815"/>
      <c r="L47" s="815"/>
      <c r="M47" s="815"/>
      <c r="N47" s="815"/>
      <c r="O47" s="815"/>
      <c r="P47" s="815"/>
      <c r="Q47" s="815"/>
      <c r="R47" s="879"/>
      <c r="S47" s="118"/>
    </row>
    <row r="48" spans="1:27" s="527" customFormat="1" ht="10.5" customHeight="1">
      <c r="A48" s="497"/>
      <c r="B48" s="575"/>
      <c r="C48" s="814"/>
      <c r="D48" s="225"/>
      <c r="E48" s="815"/>
      <c r="F48" s="815"/>
      <c r="G48" s="815"/>
      <c r="H48" s="815"/>
      <c r="I48" s="815"/>
      <c r="J48" s="815"/>
      <c r="K48" s="815"/>
      <c r="L48" s="815"/>
      <c r="M48" s="815"/>
      <c r="N48" s="815"/>
      <c r="O48" s="815"/>
      <c r="P48" s="815"/>
      <c r="Q48" s="815"/>
      <c r="R48" s="879"/>
      <c r="S48" s="118"/>
    </row>
    <row r="49" spans="1:27" s="801" customFormat="1" ht="15" customHeight="1">
      <c r="A49" s="799"/>
      <c r="B49" s="606"/>
      <c r="C49" s="1360" t="s">
        <v>170</v>
      </c>
      <c r="D49" s="286"/>
      <c r="E49" s="805"/>
      <c r="F49" s="806"/>
      <c r="G49" s="806"/>
      <c r="H49" s="806"/>
      <c r="I49" s="806"/>
      <c r="J49" s="806"/>
      <c r="K49" s="806"/>
      <c r="L49" s="806"/>
      <c r="M49" s="806"/>
      <c r="N49" s="806"/>
      <c r="O49" s="806"/>
      <c r="P49" s="806"/>
      <c r="Q49" s="806"/>
      <c r="R49" s="878"/>
      <c r="S49" s="484"/>
      <c r="T49" s="800"/>
      <c r="U49" s="800"/>
      <c r="V49" s="800"/>
      <c r="W49" s="800"/>
      <c r="X49" s="800"/>
      <c r="Y49" s="800"/>
      <c r="Z49" s="800"/>
      <c r="AA49" s="800"/>
    </row>
    <row r="50" spans="1:27" s="801" customFormat="1" ht="16.5" customHeight="1">
      <c r="A50" s="799"/>
      <c r="B50" s="606"/>
      <c r="C50" s="816"/>
      <c r="D50" s="317" t="s">
        <v>365</v>
      </c>
      <c r="E50" s="811">
        <v>740.06200000000001</v>
      </c>
      <c r="F50" s="811">
        <v>739.61099999999999</v>
      </c>
      <c r="G50" s="811">
        <v>734.44799999999998</v>
      </c>
      <c r="H50" s="811">
        <v>728.51199999999994</v>
      </c>
      <c r="I50" s="811">
        <v>703.20500000000004</v>
      </c>
      <c r="J50" s="811">
        <v>689.93299999999999</v>
      </c>
      <c r="K50" s="811">
        <v>688.09900000000005</v>
      </c>
      <c r="L50" s="811">
        <v>695.06500000000005</v>
      </c>
      <c r="M50" s="811">
        <v>697.29600000000005</v>
      </c>
      <c r="N50" s="811">
        <v>694.904</v>
      </c>
      <c r="O50" s="811">
        <v>692.01900000000001</v>
      </c>
      <c r="P50" s="811">
        <v>690.53499999999997</v>
      </c>
      <c r="Q50" s="811">
        <v>705.327</v>
      </c>
      <c r="R50" s="878"/>
      <c r="S50" s="484"/>
      <c r="T50" s="800"/>
      <c r="U50" s="800"/>
      <c r="V50" s="800"/>
      <c r="W50" s="800"/>
      <c r="X50" s="800"/>
      <c r="Y50" s="800"/>
      <c r="Z50" s="800"/>
      <c r="AA50" s="800"/>
    </row>
    <row r="51" spans="1:27" s="822" customFormat="1" ht="12" customHeight="1">
      <c r="A51" s="818"/>
      <c r="B51" s="819"/>
      <c r="C51" s="820"/>
      <c r="D51" s="866" t="s">
        <v>273</v>
      </c>
      <c r="E51" s="803">
        <v>43.326999999999998</v>
      </c>
      <c r="F51" s="803">
        <v>43.732999999999997</v>
      </c>
      <c r="G51" s="803">
        <v>42.698</v>
      </c>
      <c r="H51" s="803">
        <v>41.280999999999999</v>
      </c>
      <c r="I51" s="803">
        <v>38.317</v>
      </c>
      <c r="J51" s="803">
        <v>36.679000000000002</v>
      </c>
      <c r="K51" s="803">
        <v>35.201999999999998</v>
      </c>
      <c r="L51" s="803">
        <v>33.832000000000001</v>
      </c>
      <c r="M51" s="803">
        <v>33.735999999999997</v>
      </c>
      <c r="N51" s="803">
        <v>34.390999999999998</v>
      </c>
      <c r="O51" s="803">
        <v>35.14</v>
      </c>
      <c r="P51" s="803">
        <v>34.968000000000004</v>
      </c>
      <c r="Q51" s="803">
        <v>36.104999999999997</v>
      </c>
      <c r="R51" s="881"/>
      <c r="S51" s="118"/>
      <c r="T51" s="821"/>
      <c r="U51" s="821"/>
      <c r="V51" s="821"/>
      <c r="W51" s="821"/>
      <c r="X51" s="821"/>
      <c r="Y51" s="821"/>
      <c r="Z51" s="821"/>
      <c r="AA51" s="821"/>
    </row>
    <row r="52" spans="1:27" s="826" customFormat="1" ht="16.5" customHeight="1">
      <c r="A52" s="823"/>
      <c r="B52" s="824"/>
      <c r="C52" s="825"/>
      <c r="D52" s="317" t="s">
        <v>363</v>
      </c>
      <c r="E52" s="811">
        <v>74.521000000000001</v>
      </c>
      <c r="F52" s="811">
        <v>57.112000000000002</v>
      </c>
      <c r="G52" s="811">
        <v>63.494</v>
      </c>
      <c r="H52" s="811">
        <v>57.991999999999997</v>
      </c>
      <c r="I52" s="811">
        <v>54.566000000000003</v>
      </c>
      <c r="J52" s="811">
        <v>52.587000000000003</v>
      </c>
      <c r="K52" s="811">
        <v>62.948999999999998</v>
      </c>
      <c r="L52" s="811">
        <v>58.06</v>
      </c>
      <c r="M52" s="811">
        <v>80.176000000000002</v>
      </c>
      <c r="N52" s="811">
        <v>79.290999999999997</v>
      </c>
      <c r="O52" s="811">
        <v>68.415000000000006</v>
      </c>
      <c r="P52" s="811">
        <v>57.802999999999997</v>
      </c>
      <c r="Q52" s="811">
        <v>74.218000000000004</v>
      </c>
      <c r="R52" s="882"/>
      <c r="S52" s="484"/>
      <c r="T52" s="817"/>
      <c r="U52" s="817"/>
      <c r="V52" s="817"/>
      <c r="W52" s="817"/>
      <c r="X52" s="817"/>
      <c r="Y52" s="817"/>
      <c r="Z52" s="817"/>
      <c r="AA52" s="817"/>
    </row>
    <row r="53" spans="1:27" s="527" customFormat="1" ht="11.25" customHeight="1">
      <c r="A53" s="497"/>
      <c r="B53" s="575"/>
      <c r="C53" s="814"/>
      <c r="D53" s="866" t="s">
        <v>274</v>
      </c>
      <c r="E53" s="803">
        <v>-1.7508470777465757</v>
      </c>
      <c r="F53" s="803">
        <v>-5.1736733745101908</v>
      </c>
      <c r="G53" s="803">
        <v>-2.9574042091427333</v>
      </c>
      <c r="H53" s="803">
        <v>9.5015105740181127</v>
      </c>
      <c r="I53" s="803">
        <v>-3.9922582915457028</v>
      </c>
      <c r="J53" s="803">
        <v>-6.3705154455621749</v>
      </c>
      <c r="K53" s="803">
        <v>1.2579021024015979</v>
      </c>
      <c r="L53" s="803">
        <v>-3.9377895433487686</v>
      </c>
      <c r="M53" s="803">
        <v>7.2043643365245824</v>
      </c>
      <c r="N53" s="803">
        <v>4.6856433682765042</v>
      </c>
      <c r="O53" s="803">
        <v>-2.083840219833677</v>
      </c>
      <c r="P53" s="803">
        <v>6.6554727286146642</v>
      </c>
      <c r="Q53" s="803">
        <v>-0.40659679821795081</v>
      </c>
      <c r="R53" s="879"/>
      <c r="S53" s="118"/>
      <c r="T53" s="502"/>
      <c r="U53" s="502"/>
      <c r="V53" s="502"/>
      <c r="W53" s="502"/>
      <c r="X53" s="502"/>
      <c r="Y53" s="502"/>
      <c r="Z53" s="502"/>
      <c r="AA53" s="502"/>
    </row>
    <row r="54" spans="1:27" s="801" customFormat="1" ht="16.5" customHeight="1">
      <c r="A54" s="799"/>
      <c r="B54" s="606"/>
      <c r="C54" s="1360" t="s">
        <v>364</v>
      </c>
      <c r="D54" s="286"/>
      <c r="E54" s="811">
        <v>8.5820000000000007</v>
      </c>
      <c r="F54" s="811">
        <v>7.6559999999999997</v>
      </c>
      <c r="G54" s="811">
        <v>9.65</v>
      </c>
      <c r="H54" s="811">
        <v>11.62</v>
      </c>
      <c r="I54" s="811">
        <v>12.818</v>
      </c>
      <c r="J54" s="811">
        <v>10.974</v>
      </c>
      <c r="K54" s="811">
        <v>13.294</v>
      </c>
      <c r="L54" s="811">
        <v>11.539</v>
      </c>
      <c r="M54" s="811">
        <v>15.79</v>
      </c>
      <c r="N54" s="811">
        <v>14.946999999999999</v>
      </c>
      <c r="O54" s="811">
        <v>12.541</v>
      </c>
      <c r="P54" s="811">
        <v>10.817</v>
      </c>
      <c r="Q54" s="811">
        <v>14.359</v>
      </c>
      <c r="R54" s="878"/>
      <c r="S54" s="484"/>
      <c r="T54" s="800"/>
      <c r="U54" s="800"/>
      <c r="V54" s="800"/>
      <c r="W54" s="800"/>
      <c r="X54" s="800"/>
      <c r="Y54" s="800"/>
      <c r="Z54" s="800"/>
      <c r="AA54" s="800"/>
    </row>
    <row r="55" spans="1:27" s="527" customFormat="1" ht="9.75" customHeight="1">
      <c r="A55" s="778"/>
      <c r="B55" s="827"/>
      <c r="C55" s="828"/>
      <c r="D55" s="866" t="s">
        <v>171</v>
      </c>
      <c r="E55" s="803">
        <v>24.358788581365044</v>
      </c>
      <c r="F55" s="803">
        <v>34.198071866783522</v>
      </c>
      <c r="G55" s="803">
        <v>28.375681787947315</v>
      </c>
      <c r="H55" s="803">
        <v>62.426614481409004</v>
      </c>
      <c r="I55" s="803">
        <v>49.918128654970737</v>
      </c>
      <c r="J55" s="803">
        <v>30.860958740758427</v>
      </c>
      <c r="K55" s="803">
        <v>54.473623053683482</v>
      </c>
      <c r="L55" s="803">
        <v>32.845959014506107</v>
      </c>
      <c r="M55" s="803">
        <v>70.961455175400573</v>
      </c>
      <c r="N55" s="803">
        <v>61.869179120641093</v>
      </c>
      <c r="O55" s="803">
        <v>52.771348519917183</v>
      </c>
      <c r="P55" s="803">
        <v>84.119148936170205</v>
      </c>
      <c r="Q55" s="803">
        <v>67.315311116289905</v>
      </c>
      <c r="R55" s="879"/>
      <c r="S55" s="118"/>
      <c r="T55" s="502"/>
      <c r="U55" s="502"/>
      <c r="V55" s="502"/>
      <c r="W55" s="502"/>
      <c r="X55" s="502"/>
      <c r="Y55" s="502"/>
      <c r="Z55" s="502"/>
      <c r="AA55" s="502"/>
    </row>
    <row r="56" spans="1:27" s="801" customFormat="1" ht="16.5" customHeight="1">
      <c r="A56" s="877"/>
      <c r="B56" s="1392"/>
      <c r="C56" s="1670" t="s">
        <v>407</v>
      </c>
      <c r="D56" s="1670"/>
      <c r="E56" s="811">
        <v>417.774</v>
      </c>
      <c r="F56" s="811">
        <v>420.93700000000001</v>
      </c>
      <c r="G56" s="811">
        <v>418.71800000000002</v>
      </c>
      <c r="H56" s="811">
        <v>420.57100000000003</v>
      </c>
      <c r="I56" s="811">
        <v>400.077</v>
      </c>
      <c r="J56" s="811">
        <v>394.90899999999999</v>
      </c>
      <c r="K56" s="811">
        <v>385.62799999999999</v>
      </c>
      <c r="L56" s="811">
        <v>388.88499999999999</v>
      </c>
      <c r="M56" s="811">
        <v>391.858</v>
      </c>
      <c r="N56" s="811">
        <v>376.024</v>
      </c>
      <c r="O56" s="811">
        <v>376.89100000000002</v>
      </c>
      <c r="P56" s="811">
        <v>376.92200000000003</v>
      </c>
      <c r="Q56" s="811">
        <v>390.48099999999999</v>
      </c>
      <c r="R56" s="1391" t="s">
        <v>668</v>
      </c>
      <c r="S56" s="1390"/>
      <c r="T56" s="1389"/>
    </row>
    <row r="57" spans="1:27" s="527" customFormat="1" ht="10.5" customHeight="1">
      <c r="A57" s="497"/>
      <c r="B57" s="575"/>
      <c r="C57" s="829"/>
      <c r="D57" s="829"/>
      <c r="E57" s="830"/>
      <c r="F57" s="831"/>
      <c r="G57" s="831"/>
      <c r="H57" s="831"/>
      <c r="I57" s="831"/>
      <c r="J57" s="831"/>
      <c r="K57" s="831"/>
      <c r="L57" s="831"/>
      <c r="M57" s="831"/>
      <c r="N57" s="831"/>
      <c r="O57" s="831"/>
      <c r="P57" s="831"/>
      <c r="Q57" s="831"/>
      <c r="R57" s="879"/>
      <c r="S57" s="118"/>
    </row>
    <row r="58" spans="1:27" s="527" customFormat="1" ht="10.5" customHeight="1">
      <c r="A58" s="497"/>
      <c r="B58" s="575"/>
      <c r="C58" s="814"/>
      <c r="D58" s="225"/>
      <c r="E58" s="804"/>
      <c r="F58" s="804"/>
      <c r="G58" s="804"/>
      <c r="H58" s="804"/>
      <c r="I58" s="804"/>
      <c r="J58" s="804"/>
      <c r="K58" s="804"/>
      <c r="L58" s="804"/>
      <c r="M58" s="804"/>
      <c r="N58" s="804"/>
      <c r="O58" s="804"/>
      <c r="P58" s="804"/>
      <c r="Q58" s="804"/>
      <c r="R58" s="879"/>
      <c r="S58" s="118"/>
    </row>
    <row r="59" spans="1:27" s="527" customFormat="1" ht="10.5" customHeight="1">
      <c r="A59" s="497"/>
      <c r="B59" s="575"/>
      <c r="C59" s="814"/>
      <c r="D59" s="225"/>
      <c r="E59" s="815"/>
      <c r="F59" s="815"/>
      <c r="G59" s="815"/>
      <c r="H59" s="815"/>
      <c r="I59" s="815"/>
      <c r="J59" s="815"/>
      <c r="K59" s="815"/>
      <c r="L59" s="815"/>
      <c r="M59" s="815"/>
      <c r="N59" s="815"/>
      <c r="O59" s="815"/>
      <c r="P59" s="815"/>
      <c r="Q59" s="815"/>
      <c r="R59" s="879"/>
      <c r="S59" s="118"/>
    </row>
    <row r="60" spans="1:27" s="527" customFormat="1" ht="10.5" customHeight="1">
      <c r="A60" s="497"/>
      <c r="B60" s="575"/>
      <c r="C60" s="814"/>
      <c r="D60" s="225"/>
      <c r="E60" s="815"/>
      <c r="F60" s="815"/>
      <c r="G60" s="815"/>
      <c r="H60" s="815"/>
      <c r="I60" s="815"/>
      <c r="J60" s="815"/>
      <c r="K60" s="815"/>
      <c r="L60" s="815"/>
      <c r="M60" s="815"/>
      <c r="N60" s="815"/>
      <c r="O60" s="815"/>
      <c r="P60" s="815"/>
      <c r="Q60" s="815"/>
      <c r="R60" s="879"/>
      <c r="S60" s="118"/>
    </row>
    <row r="61" spans="1:27" s="527" customFormat="1" ht="10.5" customHeight="1">
      <c r="A61" s="497"/>
      <c r="B61" s="575"/>
      <c r="C61" s="814"/>
      <c r="D61" s="225"/>
      <c r="E61" s="815"/>
      <c r="F61" s="815"/>
      <c r="G61" s="815"/>
      <c r="H61" s="815"/>
      <c r="I61" s="815"/>
      <c r="J61" s="815"/>
      <c r="K61" s="815"/>
      <c r="L61" s="815"/>
      <c r="M61" s="815"/>
      <c r="N61" s="815"/>
      <c r="O61" s="815"/>
      <c r="P61" s="815"/>
      <c r="Q61" s="815"/>
      <c r="R61" s="879"/>
      <c r="S61" s="118"/>
    </row>
    <row r="62" spans="1:27" s="527" customFormat="1" ht="10.5" customHeight="1">
      <c r="A62" s="497"/>
      <c r="B62" s="575"/>
      <c r="C62" s="814"/>
      <c r="D62" s="225"/>
      <c r="E62" s="815"/>
      <c r="F62" s="815"/>
      <c r="G62" s="815"/>
      <c r="H62" s="815"/>
      <c r="I62" s="815"/>
      <c r="J62" s="815"/>
      <c r="K62" s="815"/>
      <c r="L62" s="815"/>
      <c r="M62" s="815"/>
      <c r="N62" s="815"/>
      <c r="O62" s="815"/>
      <c r="P62" s="815"/>
      <c r="Q62" s="815"/>
      <c r="R62" s="879"/>
      <c r="S62" s="118"/>
    </row>
    <row r="63" spans="1:27" s="527" customFormat="1" ht="10.5" customHeight="1">
      <c r="A63" s="497"/>
      <c r="B63" s="575"/>
      <c r="C63" s="814"/>
      <c r="D63" s="225"/>
      <c r="E63" s="815"/>
      <c r="F63" s="815"/>
      <c r="G63" s="815"/>
      <c r="H63" s="815"/>
      <c r="I63" s="815"/>
      <c r="J63" s="815"/>
      <c r="K63" s="815"/>
      <c r="L63" s="815"/>
      <c r="M63" s="815"/>
      <c r="N63" s="815"/>
      <c r="O63" s="815"/>
      <c r="P63" s="815"/>
      <c r="Q63" s="815"/>
      <c r="R63" s="879"/>
      <c r="S63" s="118"/>
    </row>
    <row r="64" spans="1:27" s="527" customFormat="1" ht="10.5" customHeight="1">
      <c r="A64" s="497"/>
      <c r="B64" s="575"/>
      <c r="C64" s="814"/>
      <c r="D64" s="225"/>
      <c r="E64" s="815"/>
      <c r="F64" s="815"/>
      <c r="G64" s="815"/>
      <c r="H64" s="815"/>
      <c r="I64" s="815"/>
      <c r="J64" s="815"/>
      <c r="K64" s="815"/>
      <c r="L64" s="815"/>
      <c r="M64" s="815"/>
      <c r="N64" s="815"/>
      <c r="O64" s="815"/>
      <c r="P64" s="815"/>
      <c r="Q64" s="815"/>
      <c r="R64" s="879"/>
      <c r="S64" s="118"/>
    </row>
    <row r="65" spans="1:19" s="527" customFormat="1" ht="10.5" customHeight="1">
      <c r="A65" s="497"/>
      <c r="B65" s="575"/>
      <c r="C65" s="814"/>
      <c r="D65" s="225"/>
      <c r="E65" s="815"/>
      <c r="F65" s="815"/>
      <c r="G65" s="815"/>
      <c r="H65" s="815"/>
      <c r="I65" s="815"/>
      <c r="J65" s="815"/>
      <c r="K65" s="815"/>
      <c r="L65" s="815"/>
      <c r="M65" s="815"/>
      <c r="N65" s="815"/>
      <c r="O65" s="815"/>
      <c r="P65" s="815"/>
      <c r="Q65" s="815"/>
      <c r="R65" s="879"/>
      <c r="S65" s="118"/>
    </row>
    <row r="66" spans="1:19" s="527" customFormat="1" ht="10.5" customHeight="1">
      <c r="A66" s="497"/>
      <c r="B66" s="575"/>
      <c r="C66" s="814"/>
      <c r="D66" s="225"/>
      <c r="E66" s="815"/>
      <c r="F66" s="815"/>
      <c r="G66" s="815"/>
      <c r="H66" s="815"/>
      <c r="I66" s="815"/>
      <c r="J66" s="815"/>
      <c r="K66" s="815"/>
      <c r="L66" s="815"/>
      <c r="M66" s="815"/>
      <c r="N66" s="815"/>
      <c r="O66" s="815"/>
      <c r="P66" s="815"/>
      <c r="Q66" s="815"/>
      <c r="R66" s="879"/>
      <c r="S66" s="118"/>
    </row>
    <row r="67" spans="1:19" s="527" customFormat="1" ht="10.5" customHeight="1">
      <c r="A67" s="497"/>
      <c r="B67" s="575"/>
      <c r="C67" s="814"/>
      <c r="D67" s="225"/>
      <c r="E67" s="815"/>
      <c r="F67" s="815"/>
      <c r="G67" s="815"/>
      <c r="H67" s="815"/>
      <c r="I67" s="815"/>
      <c r="J67" s="815"/>
      <c r="K67" s="815"/>
      <c r="L67" s="815"/>
      <c r="M67" s="815"/>
      <c r="N67" s="815"/>
      <c r="O67" s="815"/>
      <c r="P67" s="815"/>
      <c r="Q67" s="815"/>
      <c r="R67" s="879"/>
      <c r="S67" s="118"/>
    </row>
    <row r="68" spans="1:19" s="527" customFormat="1" ht="10.5" customHeight="1">
      <c r="A68" s="497"/>
      <c r="B68" s="575"/>
      <c r="C68" s="814"/>
      <c r="D68" s="225"/>
      <c r="E68" s="815"/>
      <c r="F68" s="815"/>
      <c r="G68" s="815"/>
      <c r="H68" s="815"/>
      <c r="I68" s="815"/>
      <c r="J68" s="815"/>
      <c r="K68" s="815"/>
      <c r="L68" s="815"/>
      <c r="M68" s="815"/>
      <c r="N68" s="815"/>
      <c r="O68" s="815"/>
      <c r="P68" s="815"/>
      <c r="Q68" s="815"/>
      <c r="R68" s="879"/>
      <c r="S68" s="118"/>
    </row>
    <row r="69" spans="1:19" s="527" customFormat="1" ht="10.5" customHeight="1">
      <c r="A69" s="497"/>
      <c r="B69" s="575"/>
      <c r="C69" s="814"/>
      <c r="D69" s="225"/>
      <c r="E69" s="815"/>
      <c r="F69" s="815"/>
      <c r="G69" s="815"/>
      <c r="H69" s="815"/>
      <c r="I69" s="815"/>
      <c r="J69" s="815"/>
      <c r="K69" s="815"/>
      <c r="L69" s="815"/>
      <c r="M69" s="815"/>
      <c r="N69" s="815"/>
      <c r="O69" s="815"/>
      <c r="P69" s="815"/>
      <c r="Q69" s="815"/>
      <c r="R69" s="879"/>
      <c r="S69" s="118"/>
    </row>
    <row r="70" spans="1:19" s="527" customFormat="1" ht="20.25" customHeight="1">
      <c r="A70" s="497"/>
      <c r="B70" s="575"/>
      <c r="C70" s="1671" t="s">
        <v>667</v>
      </c>
      <c r="D70" s="1671"/>
      <c r="E70" s="1671"/>
      <c r="F70" s="1671"/>
      <c r="G70" s="1671"/>
      <c r="H70" s="1671"/>
      <c r="I70" s="1671"/>
      <c r="J70" s="1671"/>
      <c r="K70" s="1671"/>
      <c r="L70" s="1671"/>
      <c r="M70" s="1671"/>
      <c r="N70" s="1671"/>
      <c r="O70" s="1671"/>
      <c r="P70" s="1671"/>
      <c r="Q70" s="1671"/>
      <c r="R70" s="879"/>
      <c r="S70" s="118"/>
    </row>
    <row r="71" spans="1:19" s="527" customFormat="1" ht="15.75" customHeight="1">
      <c r="A71" s="497"/>
      <c r="B71" s="575"/>
      <c r="C71" s="1665" t="s">
        <v>272</v>
      </c>
      <c r="D71" s="1665"/>
      <c r="E71" s="1665"/>
      <c r="F71" s="1665"/>
      <c r="G71" s="1665"/>
      <c r="H71" s="1665"/>
      <c r="I71" s="1665"/>
      <c r="J71" s="1665"/>
      <c r="K71" s="1665"/>
      <c r="L71" s="1665"/>
      <c r="M71" s="1665"/>
      <c r="N71" s="1665"/>
      <c r="O71" s="1665"/>
      <c r="P71" s="1665"/>
      <c r="Q71" s="1665"/>
      <c r="R71" s="879"/>
      <c r="S71" s="118"/>
    </row>
    <row r="72" spans="1:19">
      <c r="A72" s="497"/>
      <c r="B72" s="832">
        <v>20</v>
      </c>
      <c r="C72" s="1603">
        <v>41671</v>
      </c>
      <c r="D72" s="1603"/>
      <c r="E72" s="793"/>
      <c r="F72" s="833"/>
      <c r="G72" s="833"/>
      <c r="H72" s="833"/>
      <c r="I72" s="833"/>
      <c r="J72" s="834"/>
      <c r="K72" s="834"/>
      <c r="L72" s="834"/>
      <c r="M72" s="834"/>
      <c r="N72" s="835"/>
      <c r="O72" s="835"/>
      <c r="P72" s="835"/>
      <c r="Q72" s="1365"/>
      <c r="R72" s="883"/>
      <c r="S72" s="1365"/>
    </row>
    <row r="73" spans="1:19">
      <c r="C73" s="836"/>
      <c r="D73" s="836"/>
      <c r="E73" s="837"/>
      <c r="F73" s="837"/>
      <c r="G73" s="837"/>
      <c r="H73" s="838"/>
      <c r="I73" s="838"/>
      <c r="S73" s="839"/>
    </row>
    <row r="74" spans="1:19">
      <c r="C74" s="836"/>
      <c r="D74" s="836"/>
      <c r="E74" s="836"/>
      <c r="F74" s="836"/>
      <c r="G74" s="836"/>
      <c r="H74" s="836"/>
      <c r="I74" s="836"/>
      <c r="J74" s="836"/>
      <c r="K74" s="836"/>
      <c r="L74" s="836"/>
      <c r="M74" s="836"/>
      <c r="N74" s="836"/>
      <c r="O74" s="836"/>
      <c r="P74" s="836"/>
      <c r="S74" s="836"/>
    </row>
    <row r="75" spans="1:19">
      <c r="C75" s="836"/>
      <c r="D75" s="836"/>
      <c r="E75" s="836"/>
      <c r="F75" s="836"/>
      <c r="G75" s="836"/>
      <c r="H75" s="836"/>
      <c r="I75" s="836"/>
      <c r="J75" s="836"/>
      <c r="K75" s="836"/>
      <c r="L75" s="836"/>
      <c r="M75" s="836"/>
      <c r="N75" s="836"/>
      <c r="O75" s="836"/>
      <c r="P75" s="836"/>
      <c r="S75" s="836"/>
    </row>
    <row r="76" spans="1:19">
      <c r="C76" s="836"/>
      <c r="D76" s="836"/>
      <c r="E76" s="836"/>
      <c r="F76" s="836"/>
      <c r="G76" s="836"/>
      <c r="H76" s="836"/>
      <c r="I76" s="836"/>
      <c r="J76" s="836"/>
      <c r="K76" s="836"/>
      <c r="L76" s="836"/>
      <c r="M76" s="836"/>
      <c r="N76" s="836"/>
      <c r="O76" s="836"/>
      <c r="P76" s="836"/>
      <c r="S76" s="836"/>
    </row>
    <row r="77" spans="1:19" ht="15" customHeight="1">
      <c r="C77" s="836"/>
      <c r="D77" s="836"/>
      <c r="E77" s="836"/>
      <c r="F77" s="836"/>
      <c r="G77" s="836"/>
      <c r="H77" s="836"/>
      <c r="I77" s="836"/>
      <c r="J77" s="836"/>
      <c r="K77" s="836"/>
      <c r="L77" s="836"/>
      <c r="M77" s="836"/>
      <c r="N77" s="836"/>
      <c r="O77" s="836"/>
      <c r="P77" s="836"/>
      <c r="S77" s="836"/>
    </row>
    <row r="78" spans="1:19">
      <c r="C78" s="836"/>
      <c r="D78" s="836"/>
      <c r="E78" s="836"/>
      <c r="F78" s="836"/>
      <c r="G78" s="836"/>
      <c r="H78" s="836"/>
      <c r="I78" s="836"/>
      <c r="J78" s="836"/>
      <c r="K78" s="836"/>
      <c r="L78" s="836"/>
      <c r="M78" s="836"/>
      <c r="N78" s="836"/>
      <c r="O78" s="836"/>
      <c r="P78" s="836"/>
      <c r="S78" s="836"/>
    </row>
    <row r="79" spans="1:19">
      <c r="C79" s="836"/>
      <c r="D79" s="836"/>
      <c r="E79" s="836"/>
      <c r="F79" s="836"/>
      <c r="G79" s="836"/>
      <c r="H79" s="836"/>
      <c r="I79" s="836"/>
      <c r="J79" s="836"/>
      <c r="K79" s="836"/>
      <c r="L79" s="836"/>
      <c r="M79" s="836"/>
      <c r="N79" s="836"/>
      <c r="O79" s="836"/>
      <c r="P79" s="836"/>
      <c r="S79" s="836"/>
    </row>
    <row r="80" spans="1:19">
      <c r="C80" s="836"/>
      <c r="D80" s="836"/>
      <c r="E80" s="836"/>
      <c r="F80" s="836"/>
      <c r="G80" s="836"/>
      <c r="H80" s="836"/>
      <c r="I80" s="836"/>
      <c r="J80" s="836"/>
      <c r="K80" s="836"/>
      <c r="L80" s="836"/>
      <c r="M80" s="836"/>
      <c r="N80" s="836"/>
      <c r="O80" s="836"/>
      <c r="P80" s="836"/>
      <c r="S80" s="836"/>
    </row>
    <row r="81" spans="3:19">
      <c r="C81" s="836"/>
      <c r="D81" s="836"/>
      <c r="E81" s="836"/>
      <c r="F81" s="836"/>
      <c r="G81" s="836"/>
      <c r="H81" s="836"/>
      <c r="I81" s="836"/>
      <c r="J81" s="836"/>
      <c r="K81" s="836"/>
      <c r="L81" s="836"/>
      <c r="M81" s="836"/>
      <c r="N81" s="836"/>
      <c r="O81" s="836"/>
      <c r="P81" s="836"/>
      <c r="S81" s="836"/>
    </row>
    <row r="82" spans="3:19">
      <c r="C82" s="836"/>
      <c r="D82" s="836"/>
      <c r="E82" s="836"/>
      <c r="F82" s="836"/>
      <c r="G82" s="836"/>
      <c r="H82" s="836"/>
      <c r="I82" s="836"/>
      <c r="J82" s="836"/>
      <c r="K82" s="836"/>
      <c r="L82" s="836"/>
      <c r="M82" s="836"/>
      <c r="N82" s="836"/>
      <c r="O82" s="836"/>
      <c r="P82" s="836"/>
      <c r="S82" s="836"/>
    </row>
    <row r="83" spans="3:19" ht="8.25" customHeight="1">
      <c r="C83" s="836"/>
      <c r="D83" s="836"/>
      <c r="E83" s="836"/>
      <c r="F83" s="836"/>
      <c r="G83" s="836"/>
      <c r="H83" s="836"/>
      <c r="I83" s="836"/>
      <c r="J83" s="836"/>
      <c r="K83" s="836"/>
      <c r="L83" s="836"/>
      <c r="M83" s="836"/>
      <c r="N83" s="836"/>
      <c r="O83" s="836"/>
      <c r="P83" s="836"/>
      <c r="S83" s="836"/>
    </row>
    <row r="84" spans="3:19">
      <c r="C84" s="836"/>
      <c r="D84" s="836"/>
      <c r="E84" s="836"/>
      <c r="F84" s="836"/>
      <c r="G84" s="836"/>
      <c r="H84" s="836"/>
      <c r="I84" s="836"/>
      <c r="J84" s="836"/>
      <c r="K84" s="836"/>
      <c r="L84" s="836"/>
      <c r="M84" s="836"/>
      <c r="N84" s="836"/>
      <c r="O84" s="836"/>
      <c r="P84" s="836"/>
      <c r="Q84" s="836"/>
      <c r="R84" s="872"/>
      <c r="S84" s="836"/>
    </row>
    <row r="85" spans="3:19" ht="9" customHeight="1">
      <c r="C85" s="836"/>
      <c r="D85" s="836"/>
      <c r="E85" s="836"/>
      <c r="F85" s="836"/>
      <c r="G85" s="836"/>
      <c r="H85" s="836"/>
      <c r="I85" s="836"/>
      <c r="J85" s="836"/>
      <c r="K85" s="836"/>
      <c r="L85" s="836"/>
      <c r="M85" s="836"/>
      <c r="N85" s="836"/>
      <c r="O85" s="836"/>
      <c r="P85" s="836"/>
      <c r="Q85" s="836"/>
      <c r="R85" s="872"/>
      <c r="S85" s="836"/>
    </row>
    <row r="86" spans="3:19" ht="8.25" customHeight="1">
      <c r="C86" s="836"/>
      <c r="D86" s="836"/>
      <c r="E86" s="836"/>
      <c r="F86" s="836"/>
      <c r="G86" s="836"/>
      <c r="H86" s="836"/>
      <c r="I86" s="836"/>
      <c r="J86" s="836"/>
      <c r="K86" s="836"/>
      <c r="L86" s="836"/>
      <c r="M86" s="836"/>
      <c r="N86" s="836"/>
      <c r="O86" s="836"/>
      <c r="P86" s="836"/>
      <c r="Q86" s="836"/>
      <c r="R86" s="872"/>
      <c r="S86" s="836"/>
    </row>
    <row r="87" spans="3:19" ht="9.75" customHeight="1">
      <c r="C87" s="836"/>
      <c r="D87" s="836"/>
      <c r="E87" s="836"/>
      <c r="F87" s="836"/>
      <c r="G87" s="836"/>
      <c r="H87" s="836"/>
      <c r="I87" s="836"/>
      <c r="J87" s="836"/>
      <c r="K87" s="836"/>
      <c r="L87" s="836"/>
      <c r="M87" s="836"/>
      <c r="N87" s="836"/>
      <c r="O87" s="836"/>
      <c r="P87" s="836"/>
      <c r="Q87" s="836"/>
      <c r="R87" s="872"/>
      <c r="S87" s="836"/>
    </row>
    <row r="88" spans="3:19">
      <c r="C88" s="836"/>
      <c r="D88" s="836"/>
      <c r="E88" s="836"/>
      <c r="F88" s="836"/>
      <c r="G88" s="836"/>
      <c r="H88" s="836"/>
      <c r="I88" s="836"/>
      <c r="J88" s="836"/>
      <c r="K88" s="836"/>
      <c r="L88" s="836"/>
      <c r="M88" s="836"/>
      <c r="N88" s="836"/>
      <c r="O88" s="836"/>
      <c r="P88" s="836"/>
      <c r="Q88" s="836"/>
      <c r="R88" s="872"/>
      <c r="S88" s="836"/>
    </row>
    <row r="89" spans="3:19">
      <c r="C89" s="836"/>
      <c r="D89" s="836"/>
      <c r="E89" s="836"/>
      <c r="F89" s="836"/>
      <c r="G89" s="836"/>
      <c r="H89" s="836"/>
      <c r="I89" s="836"/>
      <c r="J89" s="836"/>
      <c r="K89" s="836"/>
      <c r="L89" s="836"/>
      <c r="M89" s="836"/>
      <c r="N89" s="836"/>
      <c r="O89" s="836"/>
      <c r="P89" s="836"/>
      <c r="Q89" s="836"/>
      <c r="R89" s="872"/>
      <c r="S89" s="836"/>
    </row>
    <row r="90" spans="3:19">
      <c r="C90" s="836"/>
      <c r="D90" s="836"/>
      <c r="E90" s="836"/>
      <c r="F90" s="836"/>
      <c r="G90" s="836"/>
      <c r="H90" s="836"/>
      <c r="I90" s="836"/>
      <c r="J90" s="836"/>
      <c r="K90" s="836"/>
      <c r="L90" s="836"/>
      <c r="M90" s="836"/>
      <c r="N90" s="836"/>
      <c r="O90" s="836"/>
      <c r="P90" s="836"/>
      <c r="Q90" s="836"/>
      <c r="R90" s="872"/>
      <c r="S90" s="836"/>
    </row>
    <row r="91" spans="3:19">
      <c r="C91" s="836"/>
      <c r="D91" s="836"/>
      <c r="E91" s="836"/>
      <c r="F91" s="836"/>
      <c r="G91" s="836"/>
      <c r="H91" s="836"/>
      <c r="I91" s="836"/>
      <c r="J91" s="836"/>
      <c r="K91" s="836"/>
      <c r="L91" s="836"/>
      <c r="M91" s="836"/>
      <c r="N91" s="836"/>
      <c r="O91" s="836"/>
      <c r="P91" s="836"/>
      <c r="Q91" s="836"/>
      <c r="R91" s="872"/>
      <c r="S91" s="836"/>
    </row>
    <row r="92" spans="3:19">
      <c r="C92" s="836"/>
      <c r="D92" s="836"/>
      <c r="E92" s="836"/>
      <c r="F92" s="836"/>
      <c r="G92" s="836"/>
      <c r="H92" s="836"/>
      <c r="I92" s="836"/>
      <c r="J92" s="836"/>
      <c r="K92" s="836"/>
      <c r="L92" s="836"/>
      <c r="M92" s="836"/>
      <c r="N92" s="836"/>
      <c r="O92" s="836"/>
      <c r="P92" s="836"/>
      <c r="Q92" s="836"/>
      <c r="R92" s="872"/>
      <c r="S92" s="836"/>
    </row>
    <row r="93" spans="3:19">
      <c r="C93" s="836"/>
      <c r="D93" s="836"/>
      <c r="E93" s="836"/>
      <c r="F93" s="836"/>
      <c r="G93" s="836"/>
      <c r="H93" s="836"/>
      <c r="I93" s="836"/>
      <c r="J93" s="836"/>
      <c r="K93" s="836"/>
      <c r="L93" s="836"/>
      <c r="M93" s="836"/>
      <c r="N93" s="836"/>
      <c r="O93" s="836"/>
      <c r="P93" s="836"/>
      <c r="Q93" s="836"/>
      <c r="R93" s="872"/>
      <c r="S93" s="836"/>
    </row>
    <row r="94" spans="3:19">
      <c r="C94" s="836"/>
      <c r="D94" s="836"/>
      <c r="E94" s="836"/>
      <c r="F94" s="836"/>
      <c r="G94" s="836"/>
      <c r="H94" s="836"/>
      <c r="I94" s="836"/>
      <c r="J94" s="836"/>
      <c r="K94" s="836"/>
      <c r="L94" s="836"/>
      <c r="M94" s="836"/>
      <c r="N94" s="836"/>
      <c r="O94" s="836"/>
      <c r="P94" s="836"/>
      <c r="Q94" s="836"/>
      <c r="R94" s="872"/>
      <c r="S94" s="836"/>
    </row>
    <row r="95" spans="3:19">
      <c r="C95" s="836"/>
      <c r="D95" s="836"/>
      <c r="E95" s="836"/>
      <c r="F95" s="836"/>
      <c r="G95" s="836"/>
      <c r="H95" s="836"/>
      <c r="I95" s="836"/>
      <c r="J95" s="836"/>
      <c r="K95" s="836"/>
      <c r="L95" s="836"/>
      <c r="M95" s="836"/>
      <c r="N95" s="836"/>
      <c r="O95" s="836"/>
      <c r="P95" s="836"/>
      <c r="Q95" s="836"/>
      <c r="R95" s="872"/>
      <c r="S95" s="836"/>
    </row>
    <row r="96" spans="3:19">
      <c r="C96" s="836"/>
      <c r="D96" s="836"/>
      <c r="E96" s="836"/>
      <c r="F96" s="836"/>
      <c r="G96" s="836"/>
      <c r="H96" s="836"/>
      <c r="I96" s="836"/>
      <c r="J96" s="836"/>
      <c r="K96" s="836"/>
      <c r="L96" s="836"/>
      <c r="M96" s="836"/>
      <c r="N96" s="836"/>
      <c r="O96" s="836"/>
      <c r="P96" s="836"/>
      <c r="Q96" s="836"/>
      <c r="R96" s="872"/>
      <c r="S96" s="836"/>
    </row>
    <row r="97" spans="3:19">
      <c r="C97" s="836"/>
      <c r="D97" s="836"/>
      <c r="E97" s="836"/>
      <c r="F97" s="836"/>
      <c r="G97" s="836"/>
      <c r="H97" s="836"/>
      <c r="I97" s="836"/>
      <c r="J97" s="836"/>
      <c r="K97" s="836"/>
      <c r="L97" s="836"/>
      <c r="M97" s="836"/>
      <c r="N97" s="836"/>
      <c r="O97" s="836"/>
      <c r="P97" s="836"/>
      <c r="Q97" s="836"/>
      <c r="R97" s="872"/>
      <c r="S97" s="836"/>
    </row>
    <row r="98" spans="3:19">
      <c r="C98" s="836"/>
      <c r="D98" s="836"/>
      <c r="E98" s="836"/>
      <c r="F98" s="836"/>
      <c r="G98" s="836"/>
      <c r="H98" s="836"/>
      <c r="I98" s="836"/>
      <c r="J98" s="836"/>
      <c r="K98" s="836"/>
      <c r="L98" s="836"/>
      <c r="M98" s="836"/>
      <c r="N98" s="836"/>
      <c r="O98" s="836"/>
      <c r="P98" s="836"/>
      <c r="Q98" s="836"/>
      <c r="R98" s="872"/>
      <c r="S98" s="836"/>
    </row>
    <row r="99" spans="3:19">
      <c r="C99" s="836"/>
      <c r="D99" s="836"/>
      <c r="E99" s="836"/>
      <c r="F99" s="836"/>
      <c r="G99" s="836"/>
      <c r="H99" s="836"/>
      <c r="I99" s="836"/>
      <c r="J99" s="836"/>
      <c r="K99" s="836"/>
      <c r="L99" s="836"/>
      <c r="M99" s="836"/>
      <c r="N99" s="836"/>
      <c r="O99" s="836"/>
      <c r="P99" s="836"/>
      <c r="Q99" s="836"/>
      <c r="R99" s="872"/>
      <c r="S99" s="836"/>
    </row>
    <row r="100" spans="3:19">
      <c r="C100" s="836"/>
      <c r="D100" s="836"/>
      <c r="E100" s="836"/>
      <c r="F100" s="836"/>
      <c r="G100" s="836"/>
      <c r="H100" s="836"/>
      <c r="I100" s="836"/>
      <c r="J100" s="836"/>
      <c r="K100" s="836"/>
      <c r="L100" s="836"/>
      <c r="M100" s="836"/>
      <c r="N100" s="836"/>
      <c r="O100" s="836"/>
      <c r="P100" s="836"/>
      <c r="Q100" s="836"/>
      <c r="R100" s="872"/>
      <c r="S100" s="836"/>
    </row>
    <row r="101" spans="3:19">
      <c r="C101" s="836"/>
      <c r="D101" s="836"/>
      <c r="E101" s="836"/>
      <c r="F101" s="836"/>
      <c r="G101" s="836"/>
      <c r="H101" s="836"/>
      <c r="I101" s="836"/>
      <c r="J101" s="836"/>
      <c r="K101" s="836"/>
      <c r="L101" s="836"/>
      <c r="M101" s="836"/>
      <c r="N101" s="836"/>
      <c r="O101" s="836"/>
      <c r="P101" s="836"/>
      <c r="Q101" s="836"/>
      <c r="R101" s="872"/>
      <c r="S101" s="836"/>
    </row>
    <row r="102" spans="3:19">
      <c r="C102" s="836"/>
      <c r="D102" s="836"/>
      <c r="E102" s="836"/>
      <c r="F102" s="836"/>
      <c r="G102" s="836"/>
      <c r="H102" s="836"/>
      <c r="I102" s="836"/>
      <c r="J102" s="836"/>
      <c r="K102" s="836"/>
      <c r="L102" s="836"/>
      <c r="M102" s="836"/>
      <c r="N102" s="836"/>
      <c r="O102" s="836"/>
      <c r="P102" s="836"/>
      <c r="Q102" s="836"/>
      <c r="R102" s="872"/>
      <c r="S102" s="836"/>
    </row>
    <row r="103" spans="3:19">
      <c r="C103" s="836"/>
      <c r="D103" s="836"/>
      <c r="E103" s="836"/>
      <c r="F103" s="836"/>
      <c r="G103" s="836"/>
      <c r="H103" s="836"/>
      <c r="I103" s="836"/>
      <c r="J103" s="836"/>
      <c r="K103" s="836"/>
      <c r="L103" s="836"/>
      <c r="M103" s="836"/>
      <c r="N103" s="836"/>
      <c r="O103" s="836"/>
      <c r="P103" s="836"/>
      <c r="Q103" s="836"/>
      <c r="R103" s="872"/>
      <c r="S103" s="836"/>
    </row>
    <row r="104" spans="3:19">
      <c r="C104" s="836"/>
      <c r="D104" s="836"/>
      <c r="E104" s="836"/>
      <c r="F104" s="836"/>
      <c r="G104" s="836"/>
      <c r="H104" s="836"/>
      <c r="I104" s="836"/>
      <c r="J104" s="836"/>
      <c r="K104" s="836"/>
      <c r="L104" s="836"/>
      <c r="M104" s="836"/>
      <c r="N104" s="836"/>
      <c r="O104" s="836"/>
      <c r="P104" s="836"/>
      <c r="Q104" s="836"/>
      <c r="R104" s="872"/>
      <c r="S104" s="836"/>
    </row>
    <row r="105" spans="3:19">
      <c r="C105" s="836"/>
      <c r="D105" s="836"/>
      <c r="E105" s="836"/>
      <c r="F105" s="836"/>
      <c r="G105" s="836"/>
      <c r="H105" s="836"/>
      <c r="I105" s="836"/>
      <c r="J105" s="836"/>
      <c r="K105" s="836"/>
      <c r="L105" s="836"/>
      <c r="M105" s="836"/>
      <c r="N105" s="836"/>
      <c r="O105" s="836"/>
      <c r="P105" s="836"/>
      <c r="Q105" s="836"/>
      <c r="R105" s="872"/>
      <c r="S105" s="836"/>
    </row>
    <row r="106" spans="3:19">
      <c r="C106" s="836"/>
      <c r="D106" s="836"/>
      <c r="E106" s="836"/>
      <c r="F106" s="836"/>
      <c r="G106" s="836"/>
      <c r="H106" s="836"/>
      <c r="I106" s="836"/>
      <c r="J106" s="836"/>
      <c r="K106" s="836"/>
      <c r="L106" s="836"/>
      <c r="M106" s="836"/>
      <c r="N106" s="836"/>
      <c r="O106" s="836"/>
      <c r="P106" s="836"/>
      <c r="Q106" s="836"/>
      <c r="R106" s="872"/>
      <c r="S106" s="836"/>
    </row>
    <row r="107" spans="3:19">
      <c r="C107" s="836"/>
      <c r="D107" s="836"/>
      <c r="E107" s="836"/>
      <c r="F107" s="836"/>
      <c r="G107" s="836"/>
      <c r="H107" s="836"/>
      <c r="I107" s="836"/>
      <c r="J107" s="836"/>
      <c r="K107" s="836"/>
      <c r="L107" s="836"/>
      <c r="M107" s="836"/>
      <c r="N107" s="836"/>
      <c r="O107" s="836"/>
      <c r="P107" s="836"/>
      <c r="Q107" s="836"/>
      <c r="R107" s="872"/>
      <c r="S107" s="836"/>
    </row>
    <row r="108" spans="3:19">
      <c r="C108" s="836"/>
      <c r="D108" s="836"/>
      <c r="E108" s="836"/>
      <c r="F108" s="836"/>
      <c r="G108" s="836"/>
      <c r="H108" s="836"/>
      <c r="I108" s="836"/>
      <c r="J108" s="836"/>
      <c r="K108" s="836"/>
      <c r="L108" s="836"/>
      <c r="M108" s="836"/>
      <c r="N108" s="836"/>
      <c r="O108" s="836"/>
      <c r="P108" s="836"/>
      <c r="Q108" s="836"/>
      <c r="R108" s="872"/>
      <c r="S108" s="836"/>
    </row>
    <row r="109" spans="3:19">
      <c r="C109" s="836"/>
      <c r="D109" s="836"/>
      <c r="E109" s="836"/>
      <c r="F109" s="836"/>
      <c r="G109" s="836"/>
      <c r="H109" s="836"/>
      <c r="I109" s="836"/>
      <c r="J109" s="836"/>
      <c r="K109" s="836"/>
      <c r="L109" s="836"/>
      <c r="M109" s="836"/>
      <c r="N109" s="836"/>
      <c r="O109" s="836"/>
      <c r="P109" s="836"/>
      <c r="Q109" s="836"/>
      <c r="R109" s="872"/>
      <c r="S109" s="836"/>
    </row>
    <row r="110" spans="3:19">
      <c r="C110" s="836"/>
      <c r="D110" s="836"/>
      <c r="E110" s="836"/>
      <c r="F110" s="836"/>
      <c r="G110" s="836"/>
      <c r="H110" s="836"/>
      <c r="I110" s="836"/>
      <c r="J110" s="836"/>
      <c r="K110" s="836"/>
      <c r="L110" s="836"/>
      <c r="M110" s="836"/>
      <c r="N110" s="836"/>
      <c r="O110" s="836"/>
      <c r="P110" s="836"/>
      <c r="Q110" s="836"/>
      <c r="R110" s="872"/>
      <c r="S110" s="836"/>
    </row>
    <row r="111" spans="3:19">
      <c r="C111" s="836"/>
      <c r="D111" s="836"/>
      <c r="E111" s="836"/>
      <c r="F111" s="836"/>
      <c r="G111" s="836"/>
      <c r="H111" s="836"/>
      <c r="I111" s="836"/>
      <c r="J111" s="836"/>
      <c r="K111" s="836"/>
      <c r="L111" s="836"/>
      <c r="M111" s="836"/>
      <c r="N111" s="836"/>
      <c r="O111" s="836"/>
      <c r="P111" s="836"/>
      <c r="Q111" s="836"/>
      <c r="R111" s="872"/>
      <c r="S111" s="836"/>
    </row>
    <row r="112" spans="3:19">
      <c r="C112" s="836"/>
      <c r="D112" s="836"/>
      <c r="E112" s="836"/>
      <c r="F112" s="836"/>
      <c r="G112" s="836"/>
      <c r="H112" s="836"/>
      <c r="I112" s="836"/>
      <c r="J112" s="836"/>
      <c r="K112" s="836"/>
      <c r="L112" s="836"/>
      <c r="M112" s="836"/>
      <c r="N112" s="836"/>
      <c r="O112" s="836"/>
      <c r="P112" s="836"/>
      <c r="Q112" s="836"/>
      <c r="R112" s="872"/>
      <c r="S112" s="836"/>
    </row>
    <row r="113" spans="3:19">
      <c r="C113" s="836"/>
      <c r="D113" s="836"/>
      <c r="E113" s="836"/>
      <c r="F113" s="836"/>
      <c r="G113" s="836"/>
      <c r="H113" s="836"/>
      <c r="I113" s="836"/>
      <c r="J113" s="836"/>
      <c r="K113" s="836"/>
      <c r="L113" s="836"/>
      <c r="M113" s="836"/>
      <c r="N113" s="836"/>
      <c r="O113" s="836"/>
      <c r="P113" s="836"/>
      <c r="Q113" s="836"/>
      <c r="R113" s="872"/>
      <c r="S113" s="836"/>
    </row>
    <row r="114" spans="3:19">
      <c r="C114" s="836"/>
      <c r="D114" s="836"/>
      <c r="E114" s="836"/>
      <c r="F114" s="836"/>
      <c r="G114" s="836"/>
      <c r="H114" s="836"/>
      <c r="I114" s="836"/>
      <c r="J114" s="836"/>
      <c r="K114" s="836"/>
      <c r="L114" s="836"/>
      <c r="M114" s="836"/>
      <c r="N114" s="836"/>
      <c r="O114" s="836"/>
      <c r="P114" s="836"/>
      <c r="Q114" s="836"/>
      <c r="R114" s="872"/>
      <c r="S114" s="836"/>
    </row>
    <row r="115" spans="3:19">
      <c r="C115" s="836"/>
      <c r="D115" s="836"/>
      <c r="E115" s="836"/>
      <c r="F115" s="836"/>
      <c r="G115" s="836"/>
      <c r="H115" s="836"/>
      <c r="I115" s="836"/>
      <c r="J115" s="836"/>
      <c r="K115" s="836"/>
      <c r="L115" s="836"/>
      <c r="M115" s="836"/>
      <c r="N115" s="836"/>
      <c r="O115" s="836"/>
      <c r="P115" s="836"/>
      <c r="Q115" s="836"/>
      <c r="R115" s="872"/>
      <c r="S115" s="836"/>
    </row>
    <row r="116" spans="3:19">
      <c r="C116" s="836"/>
      <c r="D116" s="836"/>
      <c r="E116" s="836"/>
      <c r="F116" s="836"/>
      <c r="G116" s="836"/>
      <c r="H116" s="836"/>
      <c r="I116" s="836"/>
      <c r="J116" s="836"/>
      <c r="K116" s="836"/>
      <c r="L116" s="836"/>
      <c r="M116" s="836"/>
      <c r="N116" s="836"/>
      <c r="O116" s="836"/>
      <c r="P116" s="836"/>
      <c r="Q116" s="836"/>
      <c r="R116" s="872"/>
      <c r="S116" s="836"/>
    </row>
    <row r="117" spans="3:19">
      <c r="C117" s="836"/>
      <c r="D117" s="836"/>
      <c r="E117" s="836"/>
      <c r="F117" s="836"/>
      <c r="G117" s="836"/>
      <c r="H117" s="836"/>
      <c r="I117" s="836"/>
      <c r="J117" s="836"/>
      <c r="K117" s="836"/>
      <c r="L117" s="836"/>
      <c r="M117" s="836"/>
      <c r="N117" s="836"/>
      <c r="O117" s="836"/>
      <c r="P117" s="836"/>
      <c r="Q117" s="836"/>
      <c r="R117" s="872"/>
      <c r="S117" s="836"/>
    </row>
    <row r="118" spans="3:19">
      <c r="C118" s="836"/>
      <c r="D118" s="836"/>
      <c r="E118" s="836"/>
      <c r="F118" s="836"/>
      <c r="G118" s="836"/>
      <c r="H118" s="836"/>
      <c r="I118" s="836"/>
      <c r="J118" s="836"/>
      <c r="K118" s="836"/>
      <c r="L118" s="836"/>
      <c r="M118" s="836"/>
      <c r="N118" s="836"/>
      <c r="O118" s="836"/>
      <c r="P118" s="836"/>
      <c r="Q118" s="836"/>
      <c r="R118" s="872"/>
      <c r="S118" s="836"/>
    </row>
    <row r="119" spans="3:19">
      <c r="C119" s="836"/>
      <c r="D119" s="836"/>
      <c r="E119" s="836"/>
      <c r="F119" s="836"/>
      <c r="G119" s="836"/>
      <c r="H119" s="836"/>
      <c r="I119" s="836"/>
      <c r="J119" s="836"/>
      <c r="K119" s="836"/>
      <c r="L119" s="836"/>
      <c r="M119" s="836"/>
      <c r="N119" s="836"/>
      <c r="O119" s="836"/>
      <c r="P119" s="836"/>
      <c r="Q119" s="836"/>
      <c r="R119" s="872"/>
      <c r="S119" s="836"/>
    </row>
    <row r="120" spans="3:19">
      <c r="C120" s="836"/>
      <c r="D120" s="836"/>
      <c r="E120" s="836"/>
      <c r="F120" s="836"/>
      <c r="G120" s="836"/>
      <c r="H120" s="836"/>
      <c r="I120" s="836"/>
      <c r="J120" s="836"/>
      <c r="K120" s="836"/>
      <c r="L120" s="836"/>
      <c r="M120" s="836"/>
      <c r="N120" s="836"/>
      <c r="O120" s="836"/>
      <c r="P120" s="836"/>
      <c r="Q120" s="836"/>
      <c r="R120" s="872"/>
      <c r="S120" s="836"/>
    </row>
    <row r="121" spans="3:19">
      <c r="C121" s="836"/>
      <c r="D121" s="836"/>
      <c r="E121" s="836"/>
      <c r="F121" s="836"/>
      <c r="G121" s="836"/>
      <c r="H121" s="836"/>
      <c r="I121" s="836"/>
      <c r="J121" s="836"/>
      <c r="K121" s="836"/>
      <c r="L121" s="836"/>
      <c r="M121" s="836"/>
      <c r="N121" s="836"/>
      <c r="O121" s="836"/>
      <c r="P121" s="836"/>
      <c r="Q121" s="836"/>
      <c r="R121" s="872"/>
      <c r="S121" s="836"/>
    </row>
    <row r="122" spans="3:19">
      <c r="C122" s="836"/>
      <c r="D122" s="836"/>
      <c r="E122" s="836"/>
      <c r="F122" s="836"/>
      <c r="G122" s="836"/>
      <c r="H122" s="836"/>
      <c r="I122" s="836"/>
      <c r="J122" s="836"/>
      <c r="K122" s="836"/>
      <c r="L122" s="836"/>
      <c r="M122" s="836"/>
      <c r="N122" s="836"/>
      <c r="O122" s="836"/>
      <c r="P122" s="836"/>
      <c r="Q122" s="836"/>
      <c r="R122" s="872"/>
      <c r="S122" s="836"/>
    </row>
    <row r="123" spans="3:19">
      <c r="C123" s="836"/>
      <c r="D123" s="836"/>
      <c r="E123" s="836"/>
      <c r="F123" s="836"/>
      <c r="G123" s="836"/>
      <c r="H123" s="836"/>
      <c r="I123" s="836"/>
      <c r="J123" s="836"/>
      <c r="K123" s="836"/>
      <c r="L123" s="836"/>
      <c r="M123" s="836"/>
      <c r="N123" s="836"/>
      <c r="O123" s="836"/>
      <c r="P123" s="836"/>
      <c r="Q123" s="836"/>
      <c r="R123" s="872"/>
      <c r="S123" s="836"/>
    </row>
    <row r="124" spans="3:19">
      <c r="C124" s="836"/>
      <c r="D124" s="836"/>
      <c r="E124" s="836"/>
      <c r="F124" s="836"/>
      <c r="G124" s="836"/>
      <c r="H124" s="836"/>
      <c r="I124" s="836"/>
      <c r="J124" s="836"/>
      <c r="K124" s="836"/>
      <c r="L124" s="836"/>
      <c r="M124" s="836"/>
      <c r="N124" s="836"/>
      <c r="O124" s="836"/>
      <c r="P124" s="836"/>
      <c r="Q124" s="836"/>
      <c r="R124" s="872"/>
      <c r="S124" s="836"/>
    </row>
    <row r="125" spans="3:19">
      <c r="C125" s="836"/>
      <c r="D125" s="836"/>
      <c r="E125" s="836"/>
      <c r="F125" s="836"/>
      <c r="G125" s="836"/>
      <c r="H125" s="836"/>
      <c r="I125" s="836"/>
      <c r="J125" s="836"/>
      <c r="K125" s="836"/>
      <c r="L125" s="836"/>
      <c r="M125" s="836"/>
      <c r="N125" s="836"/>
      <c r="O125" s="836"/>
      <c r="P125" s="836"/>
      <c r="Q125" s="836"/>
      <c r="R125" s="872"/>
      <c r="S125" s="836"/>
    </row>
    <row r="126" spans="3:19">
      <c r="C126" s="836"/>
      <c r="D126" s="836"/>
      <c r="E126" s="836"/>
      <c r="F126" s="836"/>
      <c r="G126" s="836"/>
      <c r="H126" s="836"/>
      <c r="I126" s="836"/>
      <c r="J126" s="836"/>
      <c r="K126" s="836"/>
      <c r="L126" s="836"/>
      <c r="M126" s="836"/>
      <c r="N126" s="836"/>
      <c r="O126" s="836"/>
      <c r="P126" s="836"/>
      <c r="Q126" s="836"/>
      <c r="R126" s="872"/>
      <c r="S126" s="836"/>
    </row>
    <row r="127" spans="3:19">
      <c r="C127" s="836"/>
      <c r="D127" s="836"/>
      <c r="E127" s="836"/>
      <c r="F127" s="836"/>
      <c r="G127" s="836"/>
      <c r="H127" s="836"/>
      <c r="I127" s="836"/>
      <c r="J127" s="836"/>
      <c r="K127" s="836"/>
      <c r="L127" s="836"/>
      <c r="M127" s="836"/>
      <c r="N127" s="836"/>
      <c r="O127" s="836"/>
      <c r="P127" s="836"/>
      <c r="Q127" s="836"/>
      <c r="R127" s="872"/>
      <c r="S127" s="836"/>
    </row>
    <row r="128" spans="3:19">
      <c r="C128" s="836"/>
      <c r="D128" s="836"/>
      <c r="E128" s="836"/>
      <c r="F128" s="836"/>
      <c r="G128" s="836"/>
      <c r="H128" s="836"/>
      <c r="I128" s="836"/>
      <c r="J128" s="836"/>
      <c r="K128" s="836"/>
      <c r="L128" s="836"/>
      <c r="M128" s="836"/>
      <c r="N128" s="836"/>
      <c r="O128" s="836"/>
      <c r="P128" s="836"/>
      <c r="Q128" s="836"/>
      <c r="R128" s="872"/>
      <c r="S128" s="836"/>
    </row>
    <row r="129" spans="3:19">
      <c r="C129" s="836"/>
      <c r="D129" s="836"/>
      <c r="E129" s="836"/>
      <c r="F129" s="836"/>
      <c r="G129" s="836"/>
      <c r="H129" s="836"/>
      <c r="I129" s="836"/>
      <c r="J129" s="836"/>
      <c r="K129" s="836"/>
      <c r="L129" s="836"/>
      <c r="M129" s="836"/>
      <c r="N129" s="836"/>
      <c r="O129" s="836"/>
      <c r="P129" s="836"/>
      <c r="Q129" s="836"/>
      <c r="R129" s="872"/>
      <c r="S129" s="836"/>
    </row>
    <row r="130" spans="3:19">
      <c r="C130" s="836"/>
      <c r="D130" s="836"/>
      <c r="E130" s="836"/>
      <c r="F130" s="836"/>
      <c r="G130" s="836"/>
      <c r="H130" s="836"/>
      <c r="I130" s="836"/>
      <c r="J130" s="836"/>
      <c r="K130" s="836"/>
      <c r="L130" s="836"/>
      <c r="M130" s="836"/>
      <c r="N130" s="836"/>
      <c r="O130" s="836"/>
      <c r="P130" s="836"/>
      <c r="Q130" s="836"/>
      <c r="R130" s="872"/>
      <c r="S130" s="836"/>
    </row>
    <row r="131" spans="3:19">
      <c r="C131" s="836"/>
      <c r="D131" s="836"/>
      <c r="E131" s="836"/>
      <c r="F131" s="836"/>
      <c r="G131" s="836"/>
      <c r="H131" s="836"/>
      <c r="I131" s="836"/>
      <c r="J131" s="836"/>
      <c r="K131" s="836"/>
      <c r="L131" s="836"/>
      <c r="M131" s="836"/>
      <c r="N131" s="836"/>
      <c r="O131" s="836"/>
      <c r="P131" s="836"/>
      <c r="Q131" s="836"/>
      <c r="R131" s="872"/>
      <c r="S131" s="836"/>
    </row>
    <row r="132" spans="3:19">
      <c r="C132" s="836"/>
      <c r="D132" s="836"/>
      <c r="E132" s="836"/>
      <c r="F132" s="836"/>
      <c r="G132" s="836"/>
      <c r="H132" s="836"/>
      <c r="I132" s="836"/>
      <c r="J132" s="836"/>
      <c r="K132" s="836"/>
      <c r="L132" s="836"/>
      <c r="M132" s="836"/>
      <c r="N132" s="836"/>
      <c r="O132" s="836"/>
      <c r="P132" s="836"/>
      <c r="Q132" s="836"/>
      <c r="R132" s="872"/>
      <c r="S132" s="836"/>
    </row>
    <row r="133" spans="3:19">
      <c r="C133" s="836"/>
      <c r="D133" s="836"/>
      <c r="E133" s="836"/>
      <c r="F133" s="836"/>
      <c r="G133" s="836"/>
      <c r="H133" s="836"/>
      <c r="I133" s="836"/>
      <c r="J133" s="836"/>
      <c r="K133" s="836"/>
      <c r="L133" s="836"/>
      <c r="M133" s="836"/>
      <c r="N133" s="836"/>
      <c r="O133" s="836"/>
      <c r="P133" s="836"/>
      <c r="Q133" s="836"/>
      <c r="R133" s="872"/>
      <c r="S133" s="836"/>
    </row>
    <row r="134" spans="3:19">
      <c r="C134" s="836"/>
      <c r="D134" s="836"/>
      <c r="E134" s="836"/>
      <c r="F134" s="836"/>
      <c r="G134" s="836"/>
      <c r="H134" s="836"/>
      <c r="I134" s="836"/>
      <c r="J134" s="836"/>
      <c r="K134" s="836"/>
      <c r="L134" s="836"/>
      <c r="M134" s="836"/>
      <c r="N134" s="836"/>
      <c r="O134" s="836"/>
      <c r="P134" s="836"/>
      <c r="Q134" s="836"/>
      <c r="R134" s="872"/>
      <c r="S134" s="836"/>
    </row>
    <row r="135" spans="3:19">
      <c r="C135" s="836"/>
      <c r="D135" s="836"/>
      <c r="E135" s="836"/>
      <c r="F135" s="836"/>
      <c r="G135" s="836"/>
      <c r="H135" s="836"/>
      <c r="I135" s="836"/>
      <c r="J135" s="836"/>
      <c r="K135" s="836"/>
      <c r="L135" s="836"/>
      <c r="M135" s="836"/>
      <c r="N135" s="836"/>
      <c r="O135" s="836"/>
      <c r="P135" s="836"/>
      <c r="Q135" s="836"/>
      <c r="R135" s="872"/>
      <c r="S135" s="836"/>
    </row>
    <row r="136" spans="3:19">
      <c r="C136" s="836"/>
      <c r="D136" s="836"/>
      <c r="E136" s="836"/>
      <c r="F136" s="836"/>
      <c r="G136" s="836"/>
      <c r="H136" s="836"/>
      <c r="I136" s="836"/>
      <c r="J136" s="836"/>
      <c r="K136" s="836"/>
      <c r="L136" s="836"/>
      <c r="M136" s="836"/>
      <c r="N136" s="836"/>
      <c r="O136" s="836"/>
      <c r="P136" s="836"/>
      <c r="Q136" s="836"/>
      <c r="R136" s="872"/>
      <c r="S136" s="836"/>
    </row>
    <row r="137" spans="3:19">
      <c r="C137" s="836"/>
      <c r="D137" s="836"/>
      <c r="E137" s="836"/>
      <c r="F137" s="836"/>
      <c r="G137" s="836"/>
      <c r="H137" s="836"/>
      <c r="I137" s="836"/>
      <c r="J137" s="836"/>
      <c r="K137" s="836"/>
      <c r="L137" s="836"/>
      <c r="M137" s="836"/>
      <c r="N137" s="836"/>
      <c r="O137" s="836"/>
      <c r="P137" s="836"/>
      <c r="Q137" s="836"/>
      <c r="R137" s="872"/>
      <c r="S137" s="836"/>
    </row>
    <row r="138" spans="3:19">
      <c r="C138" s="836"/>
      <c r="D138" s="836"/>
      <c r="E138" s="836"/>
      <c r="F138" s="836"/>
      <c r="G138" s="836"/>
      <c r="H138" s="836"/>
      <c r="I138" s="836"/>
      <c r="J138" s="836"/>
      <c r="K138" s="836"/>
      <c r="L138" s="836"/>
      <c r="M138" s="836"/>
      <c r="N138" s="836"/>
      <c r="O138" s="836"/>
      <c r="P138" s="836"/>
      <c r="Q138" s="836"/>
      <c r="R138" s="872"/>
      <c r="S138" s="836"/>
    </row>
    <row r="139" spans="3:19">
      <c r="C139" s="836"/>
      <c r="D139" s="836"/>
      <c r="E139" s="836"/>
      <c r="F139" s="836"/>
      <c r="G139" s="836"/>
      <c r="H139" s="836"/>
      <c r="I139" s="836"/>
      <c r="J139" s="836"/>
      <c r="K139" s="836"/>
      <c r="L139" s="836"/>
      <c r="M139" s="836"/>
      <c r="N139" s="836"/>
      <c r="O139" s="836"/>
      <c r="P139" s="836"/>
      <c r="Q139" s="836"/>
      <c r="R139" s="872"/>
      <c r="S139" s="836"/>
    </row>
    <row r="140" spans="3:19">
      <c r="C140" s="836"/>
      <c r="D140" s="836"/>
      <c r="E140" s="836"/>
      <c r="F140" s="836"/>
      <c r="G140" s="836"/>
      <c r="H140" s="836"/>
      <c r="I140" s="836"/>
      <c r="J140" s="836"/>
      <c r="K140" s="836"/>
      <c r="L140" s="836"/>
      <c r="M140" s="836"/>
      <c r="N140" s="836"/>
      <c r="O140" s="836"/>
      <c r="P140" s="836"/>
      <c r="Q140" s="836"/>
      <c r="R140" s="872"/>
      <c r="S140" s="836"/>
    </row>
    <row r="141" spans="3:19">
      <c r="C141" s="836"/>
      <c r="D141" s="836"/>
      <c r="E141" s="836"/>
      <c r="F141" s="836"/>
      <c r="G141" s="836"/>
      <c r="H141" s="836"/>
      <c r="I141" s="836"/>
      <c r="J141" s="836"/>
      <c r="K141" s="836"/>
      <c r="L141" s="836"/>
      <c r="M141" s="836"/>
      <c r="N141" s="836"/>
      <c r="O141" s="836"/>
      <c r="P141" s="836"/>
      <c r="Q141" s="836"/>
      <c r="R141" s="872"/>
      <c r="S141" s="836"/>
    </row>
    <row r="142" spans="3:19">
      <c r="C142" s="836"/>
      <c r="D142" s="836"/>
      <c r="E142" s="836"/>
      <c r="F142" s="836"/>
      <c r="G142" s="836"/>
      <c r="H142" s="836"/>
      <c r="I142" s="836"/>
      <c r="J142" s="836"/>
      <c r="K142" s="836"/>
      <c r="L142" s="836"/>
      <c r="M142" s="836"/>
      <c r="N142" s="836"/>
      <c r="O142" s="836"/>
      <c r="P142" s="836"/>
      <c r="Q142" s="836"/>
      <c r="R142" s="872"/>
      <c r="S142" s="836"/>
    </row>
    <row r="143" spans="3:19">
      <c r="C143" s="836"/>
      <c r="D143" s="836"/>
      <c r="E143" s="836"/>
      <c r="F143" s="836"/>
      <c r="G143" s="836"/>
      <c r="H143" s="836"/>
      <c r="I143" s="836"/>
      <c r="J143" s="836"/>
      <c r="K143" s="836"/>
      <c r="L143" s="836"/>
      <c r="M143" s="836"/>
      <c r="N143" s="836"/>
      <c r="O143" s="836"/>
      <c r="P143" s="836"/>
      <c r="Q143" s="836"/>
      <c r="R143" s="872"/>
      <c r="S143" s="836"/>
    </row>
    <row r="144" spans="3:19">
      <c r="C144" s="836"/>
      <c r="D144" s="836"/>
      <c r="E144" s="836"/>
      <c r="F144" s="836"/>
      <c r="G144" s="836"/>
      <c r="H144" s="836"/>
      <c r="I144" s="836"/>
      <c r="J144" s="836"/>
      <c r="K144" s="836"/>
      <c r="L144" s="836"/>
      <c r="M144" s="836"/>
      <c r="N144" s="836"/>
      <c r="O144" s="836"/>
      <c r="P144" s="836"/>
      <c r="Q144" s="836"/>
      <c r="R144" s="872"/>
      <c r="S144" s="836"/>
    </row>
    <row r="145" spans="3:19">
      <c r="C145" s="836"/>
      <c r="D145" s="836"/>
      <c r="E145" s="836"/>
      <c r="F145" s="836"/>
      <c r="G145" s="836"/>
      <c r="H145" s="836"/>
      <c r="I145" s="836"/>
      <c r="J145" s="836"/>
      <c r="K145" s="836"/>
      <c r="L145" s="836"/>
      <c r="M145" s="836"/>
      <c r="N145" s="836"/>
      <c r="O145" s="836"/>
      <c r="P145" s="836"/>
      <c r="Q145" s="836"/>
      <c r="R145" s="872"/>
      <c r="S145" s="836"/>
    </row>
    <row r="146" spans="3:19">
      <c r="C146" s="836"/>
      <c r="D146" s="836"/>
      <c r="E146" s="836"/>
      <c r="F146" s="836"/>
      <c r="G146" s="836"/>
      <c r="H146" s="836"/>
      <c r="I146" s="836"/>
      <c r="J146" s="836"/>
      <c r="K146" s="836"/>
      <c r="L146" s="836"/>
      <c r="M146" s="836"/>
      <c r="N146" s="836"/>
      <c r="O146" s="836"/>
      <c r="P146" s="836"/>
      <c r="Q146" s="836"/>
      <c r="R146" s="872"/>
      <c r="S146" s="836"/>
    </row>
    <row r="147" spans="3:19">
      <c r="C147" s="836"/>
      <c r="D147" s="836"/>
      <c r="E147" s="836"/>
      <c r="F147" s="836"/>
      <c r="G147" s="836"/>
      <c r="H147" s="836"/>
      <c r="I147" s="836"/>
      <c r="J147" s="836"/>
      <c r="K147" s="836"/>
      <c r="L147" s="836"/>
      <c r="M147" s="836"/>
      <c r="N147" s="836"/>
      <c r="O147" s="836"/>
      <c r="P147" s="836"/>
      <c r="Q147" s="836"/>
      <c r="R147" s="872"/>
      <c r="S147" s="836"/>
    </row>
    <row r="148" spans="3:19">
      <c r="C148" s="836"/>
      <c r="D148" s="836"/>
      <c r="E148" s="836"/>
      <c r="F148" s="836"/>
      <c r="G148" s="836"/>
      <c r="H148" s="836"/>
      <c r="I148" s="836"/>
      <c r="J148" s="836"/>
      <c r="K148" s="836"/>
      <c r="L148" s="836"/>
      <c r="M148" s="836"/>
      <c r="N148" s="836"/>
      <c r="O148" s="836"/>
      <c r="P148" s="836"/>
      <c r="Q148" s="836"/>
      <c r="R148" s="872"/>
      <c r="S148" s="836"/>
    </row>
    <row r="149" spans="3:19">
      <c r="C149" s="836"/>
      <c r="D149" s="836"/>
      <c r="E149" s="836"/>
      <c r="F149" s="836"/>
      <c r="G149" s="836"/>
      <c r="H149" s="836"/>
      <c r="I149" s="836"/>
      <c r="J149" s="836"/>
      <c r="K149" s="836"/>
      <c r="L149" s="836"/>
      <c r="M149" s="836"/>
      <c r="N149" s="836"/>
      <c r="O149" s="836"/>
      <c r="P149" s="836"/>
      <c r="Q149" s="836"/>
      <c r="R149" s="872"/>
      <c r="S149" s="836"/>
    </row>
    <row r="150" spans="3:19">
      <c r="C150" s="836"/>
      <c r="D150" s="836"/>
      <c r="E150" s="836"/>
      <c r="F150" s="836"/>
      <c r="G150" s="836"/>
      <c r="H150" s="836"/>
      <c r="I150" s="836"/>
      <c r="J150" s="836"/>
      <c r="K150" s="836"/>
      <c r="L150" s="836"/>
      <c r="M150" s="836"/>
      <c r="N150" s="836"/>
      <c r="O150" s="836"/>
      <c r="P150" s="836"/>
      <c r="Q150" s="836"/>
      <c r="R150" s="872"/>
      <c r="S150" s="836"/>
    </row>
    <row r="151" spans="3:19">
      <c r="C151" s="836"/>
      <c r="D151" s="836"/>
      <c r="E151" s="836"/>
      <c r="F151" s="836"/>
      <c r="G151" s="836"/>
      <c r="H151" s="836"/>
      <c r="I151" s="836"/>
      <c r="J151" s="836"/>
      <c r="K151" s="836"/>
      <c r="L151" s="836"/>
      <c r="M151" s="836"/>
      <c r="N151" s="836"/>
      <c r="O151" s="836"/>
      <c r="P151" s="836"/>
      <c r="Q151" s="836"/>
      <c r="R151" s="872"/>
      <c r="S151" s="836"/>
    </row>
    <row r="152" spans="3:19">
      <c r="C152" s="836"/>
      <c r="D152" s="836"/>
      <c r="E152" s="836"/>
      <c r="F152" s="836"/>
      <c r="G152" s="836"/>
      <c r="H152" s="836"/>
      <c r="I152" s="836"/>
      <c r="J152" s="836"/>
      <c r="K152" s="836"/>
      <c r="L152" s="836"/>
      <c r="M152" s="836"/>
      <c r="N152" s="836"/>
      <c r="O152" s="836"/>
      <c r="P152" s="836"/>
      <c r="Q152" s="836"/>
      <c r="R152" s="872"/>
      <c r="S152" s="836"/>
    </row>
    <row r="153" spans="3:19">
      <c r="C153" s="836"/>
      <c r="D153" s="836"/>
      <c r="E153" s="836"/>
      <c r="F153" s="836"/>
      <c r="G153" s="836"/>
      <c r="H153" s="836"/>
      <c r="I153" s="836"/>
      <c r="J153" s="836"/>
      <c r="K153" s="836"/>
      <c r="L153" s="836"/>
      <c r="M153" s="836"/>
      <c r="N153" s="836"/>
      <c r="O153" s="836"/>
      <c r="P153" s="836"/>
      <c r="Q153" s="836"/>
      <c r="R153" s="872"/>
      <c r="S153" s="836"/>
    </row>
    <row r="154" spans="3:19">
      <c r="C154" s="836"/>
      <c r="D154" s="836"/>
      <c r="E154" s="836"/>
      <c r="F154" s="836"/>
      <c r="G154" s="836"/>
      <c r="H154" s="836"/>
      <c r="I154" s="836"/>
      <c r="J154" s="836"/>
      <c r="K154" s="836"/>
      <c r="L154" s="836"/>
      <c r="M154" s="836"/>
      <c r="N154" s="836"/>
      <c r="O154" s="836"/>
      <c r="P154" s="836"/>
      <c r="Q154" s="836"/>
      <c r="R154" s="872"/>
      <c r="S154" s="836"/>
    </row>
    <row r="155" spans="3:19">
      <c r="C155" s="836"/>
      <c r="D155" s="836"/>
      <c r="E155" s="836"/>
      <c r="F155" s="836"/>
      <c r="G155" s="836"/>
      <c r="H155" s="836"/>
      <c r="I155" s="836"/>
      <c r="J155" s="836"/>
      <c r="K155" s="836"/>
      <c r="L155" s="836"/>
      <c r="M155" s="836"/>
      <c r="N155" s="836"/>
      <c r="O155" s="836"/>
      <c r="P155" s="836"/>
      <c r="Q155" s="836"/>
      <c r="R155" s="872"/>
      <c r="S155" s="836"/>
    </row>
    <row r="156" spans="3:19">
      <c r="C156" s="836"/>
      <c r="D156" s="836"/>
      <c r="E156" s="836"/>
      <c r="F156" s="836"/>
      <c r="G156" s="836"/>
      <c r="H156" s="836"/>
      <c r="I156" s="836"/>
      <c r="J156" s="836"/>
      <c r="K156" s="836"/>
      <c r="L156" s="836"/>
      <c r="M156" s="836"/>
      <c r="N156" s="836"/>
      <c r="O156" s="836"/>
      <c r="P156" s="836"/>
      <c r="Q156" s="836"/>
      <c r="R156" s="872"/>
      <c r="S156" s="836"/>
    </row>
    <row r="157" spans="3:19">
      <c r="C157" s="836"/>
      <c r="D157" s="836"/>
      <c r="E157" s="836"/>
      <c r="F157" s="836"/>
      <c r="G157" s="836"/>
      <c r="H157" s="836"/>
      <c r="I157" s="836"/>
      <c r="J157" s="836"/>
      <c r="K157" s="836"/>
      <c r="L157" s="836"/>
      <c r="M157" s="836"/>
      <c r="N157" s="836"/>
      <c r="O157" s="836"/>
      <c r="P157" s="836"/>
      <c r="Q157" s="836"/>
      <c r="R157" s="872"/>
      <c r="S157" s="836"/>
    </row>
    <row r="158" spans="3:19">
      <c r="C158" s="836"/>
      <c r="D158" s="836"/>
      <c r="E158" s="836"/>
      <c r="F158" s="836"/>
      <c r="G158" s="836"/>
      <c r="H158" s="836"/>
      <c r="I158" s="836"/>
      <c r="J158" s="836"/>
      <c r="K158" s="836"/>
      <c r="L158" s="836"/>
      <c r="M158" s="836"/>
      <c r="N158" s="836"/>
      <c r="O158" s="836"/>
      <c r="P158" s="836"/>
      <c r="Q158" s="836"/>
      <c r="R158" s="872"/>
      <c r="S158" s="836"/>
    </row>
    <row r="159" spans="3:19">
      <c r="C159" s="836"/>
      <c r="D159" s="836"/>
      <c r="E159" s="836"/>
      <c r="F159" s="836"/>
      <c r="G159" s="836"/>
      <c r="H159" s="836"/>
      <c r="I159" s="836"/>
      <c r="J159" s="836"/>
      <c r="K159" s="836"/>
      <c r="L159" s="836"/>
      <c r="M159" s="836"/>
      <c r="N159" s="836"/>
      <c r="O159" s="836"/>
      <c r="P159" s="836"/>
      <c r="Q159" s="836"/>
      <c r="R159" s="872"/>
      <c r="S159" s="836"/>
    </row>
    <row r="160" spans="3:19">
      <c r="C160" s="836"/>
      <c r="D160" s="836"/>
      <c r="E160" s="836"/>
      <c r="F160" s="836"/>
      <c r="G160" s="836"/>
      <c r="H160" s="836"/>
      <c r="I160" s="836"/>
      <c r="J160" s="836"/>
      <c r="K160" s="836"/>
      <c r="L160" s="836"/>
      <c r="M160" s="836"/>
      <c r="N160" s="836"/>
      <c r="O160" s="836"/>
      <c r="P160" s="836"/>
      <c r="Q160" s="836"/>
      <c r="R160" s="872"/>
      <c r="S160" s="836"/>
    </row>
    <row r="161" spans="3:19">
      <c r="C161" s="836"/>
      <c r="D161" s="836"/>
      <c r="E161" s="836"/>
      <c r="F161" s="836"/>
      <c r="G161" s="836"/>
      <c r="H161" s="836"/>
      <c r="I161" s="836"/>
      <c r="J161" s="836"/>
      <c r="K161" s="836"/>
      <c r="L161" s="836"/>
      <c r="M161" s="836"/>
      <c r="N161" s="836"/>
      <c r="O161" s="836"/>
      <c r="P161" s="836"/>
      <c r="Q161" s="836"/>
      <c r="R161" s="872"/>
      <c r="S161" s="836"/>
    </row>
    <row r="162" spans="3:19">
      <c r="C162" s="836"/>
      <c r="D162" s="836"/>
      <c r="E162" s="836"/>
      <c r="F162" s="836"/>
      <c r="G162" s="836"/>
      <c r="H162" s="836"/>
      <c r="I162" s="836"/>
      <c r="J162" s="836"/>
      <c r="K162" s="836"/>
      <c r="L162" s="836"/>
      <c r="M162" s="836"/>
      <c r="N162" s="836"/>
      <c r="O162" s="836"/>
      <c r="P162" s="836"/>
      <c r="Q162" s="836"/>
      <c r="R162" s="872"/>
      <c r="S162" s="836"/>
    </row>
    <row r="163" spans="3:19">
      <c r="C163" s="836"/>
      <c r="D163" s="836"/>
      <c r="E163" s="836"/>
      <c r="F163" s="836"/>
      <c r="G163" s="836"/>
      <c r="H163" s="836"/>
      <c r="I163" s="836"/>
      <c r="J163" s="836"/>
      <c r="K163" s="836"/>
      <c r="L163" s="836"/>
      <c r="M163" s="836"/>
      <c r="N163" s="836"/>
      <c r="O163" s="836"/>
      <c r="P163" s="836"/>
      <c r="Q163" s="836"/>
      <c r="R163" s="872"/>
      <c r="S163" s="836"/>
    </row>
    <row r="164" spans="3:19">
      <c r="C164" s="836"/>
      <c r="D164" s="836"/>
      <c r="E164" s="836"/>
      <c r="F164" s="836"/>
      <c r="G164" s="836"/>
      <c r="H164" s="836"/>
      <c r="I164" s="836"/>
      <c r="J164" s="836"/>
      <c r="K164" s="836"/>
      <c r="L164" s="836"/>
      <c r="M164" s="836"/>
      <c r="N164" s="836"/>
      <c r="O164" s="836"/>
      <c r="P164" s="836"/>
      <c r="Q164" s="836"/>
      <c r="R164" s="872"/>
      <c r="S164" s="836"/>
    </row>
    <row r="165" spans="3:19">
      <c r="C165" s="836"/>
      <c r="D165" s="836"/>
      <c r="E165" s="836"/>
      <c r="F165" s="836"/>
      <c r="G165" s="836"/>
      <c r="H165" s="836"/>
      <c r="I165" s="836"/>
      <c r="J165" s="836"/>
      <c r="K165" s="836"/>
      <c r="L165" s="836"/>
      <c r="M165" s="836"/>
      <c r="N165" s="836"/>
      <c r="O165" s="836"/>
      <c r="P165" s="836"/>
      <c r="Q165" s="836"/>
      <c r="R165" s="872"/>
      <c r="S165" s="836"/>
    </row>
    <row r="166" spans="3:19">
      <c r="C166" s="836"/>
      <c r="D166" s="836"/>
      <c r="E166" s="836"/>
      <c r="F166" s="836"/>
      <c r="G166" s="836"/>
      <c r="H166" s="836"/>
      <c r="I166" s="836"/>
      <c r="J166" s="836"/>
      <c r="K166" s="836"/>
      <c r="L166" s="836"/>
      <c r="M166" s="836"/>
      <c r="N166" s="836"/>
      <c r="O166" s="836"/>
      <c r="P166" s="836"/>
      <c r="Q166" s="836"/>
      <c r="R166" s="872"/>
      <c r="S166" s="836"/>
    </row>
    <row r="167" spans="3:19">
      <c r="C167" s="836"/>
      <c r="D167" s="836"/>
      <c r="E167" s="836"/>
      <c r="F167" s="836"/>
      <c r="G167" s="836"/>
      <c r="H167" s="836"/>
      <c r="I167" s="836"/>
      <c r="J167" s="836"/>
      <c r="K167" s="836"/>
      <c r="L167" s="836"/>
      <c r="M167" s="836"/>
      <c r="N167" s="836"/>
      <c r="O167" s="836"/>
      <c r="P167" s="836"/>
      <c r="Q167" s="836"/>
      <c r="R167" s="872"/>
      <c r="S167" s="836"/>
    </row>
    <row r="168" spans="3:19">
      <c r="C168" s="836"/>
      <c r="D168" s="836"/>
      <c r="E168" s="836"/>
      <c r="F168" s="836"/>
      <c r="G168" s="836"/>
      <c r="H168" s="836"/>
      <c r="I168" s="836"/>
      <c r="J168" s="836"/>
      <c r="K168" s="836"/>
      <c r="L168" s="836"/>
      <c r="M168" s="836"/>
      <c r="N168" s="836"/>
      <c r="O168" s="836"/>
      <c r="P168" s="836"/>
      <c r="Q168" s="836"/>
      <c r="R168" s="872"/>
      <c r="S168" s="836"/>
    </row>
    <row r="169" spans="3:19">
      <c r="C169" s="836"/>
      <c r="D169" s="836"/>
      <c r="E169" s="836"/>
      <c r="F169" s="836"/>
      <c r="G169" s="836"/>
      <c r="H169" s="836"/>
      <c r="I169" s="836"/>
      <c r="J169" s="836"/>
      <c r="K169" s="836"/>
      <c r="L169" s="836"/>
      <c r="M169" s="836"/>
      <c r="N169" s="836"/>
      <c r="O169" s="836"/>
      <c r="P169" s="836"/>
      <c r="Q169" s="836"/>
      <c r="R169" s="872"/>
      <c r="S169" s="836"/>
    </row>
    <row r="170" spans="3:19">
      <c r="C170" s="836"/>
      <c r="D170" s="836"/>
      <c r="E170" s="836"/>
      <c r="F170" s="836"/>
      <c r="G170" s="836"/>
      <c r="H170" s="836"/>
      <c r="I170" s="836"/>
      <c r="J170" s="836"/>
      <c r="K170" s="836"/>
      <c r="L170" s="836"/>
      <c r="M170" s="836"/>
      <c r="N170" s="836"/>
      <c r="O170" s="836"/>
      <c r="P170" s="836"/>
      <c r="Q170" s="836"/>
      <c r="R170" s="872"/>
      <c r="S170" s="836"/>
    </row>
    <row r="171" spans="3:19">
      <c r="C171" s="836"/>
      <c r="D171" s="836"/>
      <c r="E171" s="836"/>
      <c r="F171" s="836"/>
      <c r="G171" s="836"/>
      <c r="H171" s="836"/>
      <c r="I171" s="836"/>
      <c r="J171" s="836"/>
      <c r="K171" s="836"/>
      <c r="L171" s="836"/>
      <c r="M171" s="836"/>
      <c r="N171" s="836"/>
      <c r="O171" s="836"/>
      <c r="P171" s="836"/>
      <c r="Q171" s="836"/>
      <c r="R171" s="872"/>
      <c r="S171" s="836"/>
    </row>
    <row r="172" spans="3:19">
      <c r="C172" s="836"/>
      <c r="D172" s="836"/>
      <c r="E172" s="836"/>
      <c r="F172" s="836"/>
      <c r="G172" s="836"/>
      <c r="H172" s="836"/>
      <c r="I172" s="836"/>
      <c r="J172" s="836"/>
      <c r="K172" s="836"/>
      <c r="L172" s="836"/>
      <c r="M172" s="836"/>
      <c r="N172" s="836"/>
      <c r="O172" s="836"/>
      <c r="P172" s="836"/>
      <c r="Q172" s="836"/>
      <c r="R172" s="872"/>
      <c r="S172" s="836"/>
    </row>
    <row r="173" spans="3:19">
      <c r="C173" s="836"/>
      <c r="D173" s="836"/>
      <c r="E173" s="836"/>
      <c r="F173" s="836"/>
      <c r="G173" s="836"/>
      <c r="H173" s="836"/>
      <c r="I173" s="836"/>
      <c r="J173" s="836"/>
      <c r="K173" s="836"/>
      <c r="L173" s="836"/>
      <c r="M173" s="836"/>
      <c r="N173" s="836"/>
      <c r="O173" s="836"/>
      <c r="P173" s="836"/>
      <c r="Q173" s="836"/>
      <c r="R173" s="872"/>
      <c r="S173" s="836"/>
    </row>
    <row r="174" spans="3:19">
      <c r="C174" s="836"/>
      <c r="D174" s="836"/>
      <c r="E174" s="836"/>
      <c r="F174" s="836"/>
      <c r="G174" s="836"/>
      <c r="H174" s="836"/>
      <c r="I174" s="836"/>
      <c r="J174" s="836"/>
      <c r="K174" s="836"/>
      <c r="L174" s="836"/>
      <c r="M174" s="836"/>
      <c r="N174" s="836"/>
      <c r="O174" s="836"/>
      <c r="P174" s="836"/>
      <c r="Q174" s="836"/>
      <c r="R174" s="872"/>
      <c r="S174" s="836"/>
    </row>
    <row r="175" spans="3:19">
      <c r="C175" s="836"/>
      <c r="D175" s="836"/>
      <c r="E175" s="836"/>
      <c r="F175" s="836"/>
      <c r="G175" s="836"/>
      <c r="H175" s="836"/>
      <c r="I175" s="836"/>
      <c r="J175" s="836"/>
      <c r="K175" s="836"/>
      <c r="L175" s="836"/>
      <c r="M175" s="836"/>
      <c r="N175" s="836"/>
      <c r="O175" s="836"/>
      <c r="P175" s="836"/>
      <c r="Q175" s="836"/>
      <c r="R175" s="872"/>
      <c r="S175" s="836"/>
    </row>
    <row r="176" spans="3:19">
      <c r="C176" s="836"/>
      <c r="D176" s="836"/>
      <c r="E176" s="836"/>
      <c r="F176" s="836"/>
      <c r="G176" s="836"/>
      <c r="H176" s="836"/>
      <c r="I176" s="836"/>
      <c r="J176" s="836"/>
      <c r="K176" s="836"/>
      <c r="L176" s="836"/>
      <c r="M176" s="836"/>
      <c r="N176" s="836"/>
      <c r="O176" s="836"/>
      <c r="P176" s="836"/>
      <c r="Q176" s="836"/>
      <c r="R176" s="872"/>
      <c r="S176" s="836"/>
    </row>
    <row r="177" spans="3:19">
      <c r="C177" s="836"/>
      <c r="D177" s="836"/>
      <c r="E177" s="836"/>
      <c r="F177" s="836"/>
      <c r="G177" s="836"/>
      <c r="H177" s="836"/>
      <c r="I177" s="836"/>
      <c r="J177" s="836"/>
      <c r="K177" s="836"/>
      <c r="L177" s="836"/>
      <c r="M177" s="836"/>
      <c r="N177" s="836"/>
      <c r="O177" s="836"/>
      <c r="P177" s="836"/>
      <c r="Q177" s="836"/>
      <c r="R177" s="872"/>
      <c r="S177" s="836"/>
    </row>
    <row r="178" spans="3:19">
      <c r="C178" s="836"/>
      <c r="D178" s="836"/>
      <c r="E178" s="836"/>
      <c r="F178" s="836"/>
      <c r="G178" s="836"/>
      <c r="H178" s="836"/>
      <c r="I178" s="836"/>
      <c r="J178" s="836"/>
      <c r="K178" s="836"/>
      <c r="L178" s="836"/>
      <c r="M178" s="836"/>
      <c r="N178" s="836"/>
      <c r="O178" s="836"/>
      <c r="P178" s="836"/>
      <c r="Q178" s="836"/>
      <c r="R178" s="872"/>
      <c r="S178" s="836"/>
    </row>
    <row r="179" spans="3:19">
      <c r="C179" s="836"/>
      <c r="D179" s="836"/>
      <c r="E179" s="836"/>
      <c r="F179" s="836"/>
      <c r="G179" s="836"/>
      <c r="H179" s="836"/>
      <c r="I179" s="836"/>
      <c r="J179" s="836"/>
      <c r="K179" s="836"/>
      <c r="L179" s="836"/>
      <c r="M179" s="836"/>
      <c r="N179" s="836"/>
      <c r="O179" s="836"/>
      <c r="P179" s="836"/>
      <c r="Q179" s="836"/>
      <c r="R179" s="872"/>
      <c r="S179" s="836"/>
    </row>
    <row r="180" spans="3:19">
      <c r="C180" s="836"/>
      <c r="D180" s="836"/>
      <c r="E180" s="836"/>
      <c r="F180" s="836"/>
      <c r="G180" s="836"/>
      <c r="H180" s="836"/>
      <c r="I180" s="836"/>
      <c r="J180" s="836"/>
      <c r="K180" s="836"/>
      <c r="L180" s="836"/>
      <c r="M180" s="836"/>
      <c r="N180" s="836"/>
      <c r="O180" s="836"/>
      <c r="P180" s="836"/>
      <c r="Q180" s="836"/>
      <c r="R180" s="872"/>
      <c r="S180" s="836"/>
    </row>
    <row r="181" spans="3:19">
      <c r="C181" s="836"/>
      <c r="D181" s="836"/>
      <c r="E181" s="836"/>
      <c r="F181" s="836"/>
      <c r="G181" s="836"/>
      <c r="H181" s="836"/>
      <c r="I181" s="836"/>
      <c r="J181" s="836"/>
      <c r="K181" s="836"/>
      <c r="L181" s="836"/>
      <c r="M181" s="836"/>
      <c r="N181" s="836"/>
      <c r="O181" s="836"/>
      <c r="P181" s="836"/>
      <c r="Q181" s="836"/>
      <c r="R181" s="872"/>
      <c r="S181" s="836"/>
    </row>
    <row r="182" spans="3:19">
      <c r="C182" s="836"/>
      <c r="D182" s="836"/>
      <c r="E182" s="836"/>
      <c r="F182" s="836"/>
      <c r="G182" s="836"/>
      <c r="H182" s="836"/>
      <c r="I182" s="836"/>
      <c r="J182" s="836"/>
      <c r="K182" s="836"/>
      <c r="L182" s="836"/>
      <c r="M182" s="836"/>
      <c r="N182" s="836"/>
      <c r="O182" s="836"/>
      <c r="P182" s="836"/>
      <c r="Q182" s="836"/>
      <c r="R182" s="872"/>
      <c r="S182" s="836"/>
    </row>
    <row r="183" spans="3:19">
      <c r="C183" s="836"/>
      <c r="D183" s="836"/>
      <c r="E183" s="836"/>
      <c r="F183" s="836"/>
      <c r="G183" s="836"/>
      <c r="H183" s="836"/>
      <c r="I183" s="836"/>
      <c r="J183" s="836"/>
      <c r="K183" s="836"/>
      <c r="L183" s="836"/>
      <c r="M183" s="836"/>
      <c r="N183" s="836"/>
      <c r="O183" s="836"/>
      <c r="P183" s="836"/>
      <c r="Q183" s="836"/>
      <c r="R183" s="872"/>
      <c r="S183" s="836"/>
    </row>
    <row r="184" spans="3:19">
      <c r="C184" s="836"/>
      <c r="D184" s="836"/>
      <c r="E184" s="836"/>
      <c r="F184" s="836"/>
      <c r="G184" s="836"/>
      <c r="H184" s="836"/>
      <c r="I184" s="836"/>
      <c r="J184" s="836"/>
      <c r="K184" s="836"/>
      <c r="L184" s="836"/>
      <c r="M184" s="836"/>
      <c r="N184" s="836"/>
      <c r="O184" s="836"/>
      <c r="P184" s="836"/>
      <c r="Q184" s="836"/>
      <c r="R184" s="872"/>
      <c r="S184" s="836"/>
    </row>
    <row r="185" spans="3:19">
      <c r="C185" s="836"/>
      <c r="D185" s="836"/>
      <c r="E185" s="836"/>
      <c r="F185" s="836"/>
      <c r="G185" s="836"/>
      <c r="H185" s="836"/>
      <c r="I185" s="836"/>
      <c r="J185" s="836"/>
      <c r="K185" s="836"/>
      <c r="L185" s="836"/>
      <c r="M185" s="836"/>
      <c r="N185" s="836"/>
      <c r="O185" s="836"/>
      <c r="P185" s="836"/>
      <c r="Q185" s="836"/>
      <c r="R185" s="872"/>
      <c r="S185" s="836"/>
    </row>
    <row r="186" spans="3:19">
      <c r="C186" s="836"/>
      <c r="D186" s="836"/>
      <c r="E186" s="836"/>
      <c r="F186" s="836"/>
      <c r="G186" s="836"/>
      <c r="H186" s="836"/>
      <c r="I186" s="836"/>
      <c r="J186" s="836"/>
      <c r="K186" s="836"/>
      <c r="L186" s="836"/>
      <c r="M186" s="836"/>
      <c r="N186" s="836"/>
      <c r="O186" s="836"/>
      <c r="P186" s="836"/>
      <c r="Q186" s="836"/>
      <c r="R186" s="872"/>
      <c r="S186" s="836"/>
    </row>
    <row r="187" spans="3:19">
      <c r="C187" s="836"/>
      <c r="D187" s="836"/>
      <c r="E187" s="836"/>
      <c r="F187" s="836"/>
      <c r="G187" s="836"/>
      <c r="H187" s="836"/>
      <c r="I187" s="836"/>
      <c r="J187" s="836"/>
      <c r="K187" s="836"/>
      <c r="L187" s="836"/>
      <c r="M187" s="836"/>
      <c r="N187" s="836"/>
      <c r="O187" s="836"/>
      <c r="P187" s="836"/>
      <c r="Q187" s="836"/>
      <c r="R187" s="872"/>
      <c r="S187" s="836"/>
    </row>
    <row r="188" spans="3:19">
      <c r="C188" s="836"/>
      <c r="D188" s="836"/>
      <c r="E188" s="836"/>
      <c r="F188" s="836"/>
      <c r="G188" s="836"/>
      <c r="H188" s="836"/>
      <c r="I188" s="836"/>
      <c r="J188" s="836"/>
      <c r="K188" s="836"/>
      <c r="L188" s="836"/>
      <c r="M188" s="836"/>
      <c r="N188" s="836"/>
      <c r="O188" s="836"/>
      <c r="P188" s="836"/>
      <c r="Q188" s="836"/>
      <c r="R188" s="872"/>
      <c r="S188" s="836"/>
    </row>
    <row r="189" spans="3:19">
      <c r="C189" s="836"/>
      <c r="D189" s="836"/>
      <c r="E189" s="836"/>
      <c r="F189" s="836"/>
      <c r="G189" s="836"/>
      <c r="H189" s="836"/>
      <c r="I189" s="836"/>
      <c r="J189" s="836"/>
      <c r="K189" s="836"/>
      <c r="L189" s="836"/>
      <c r="M189" s="836"/>
      <c r="N189" s="836"/>
      <c r="O189" s="836"/>
      <c r="P189" s="836"/>
      <c r="Q189" s="836"/>
      <c r="R189" s="872"/>
      <c r="S189" s="836"/>
    </row>
    <row r="190" spans="3:19">
      <c r="C190" s="836"/>
      <c r="D190" s="836"/>
      <c r="E190" s="836"/>
      <c r="F190" s="836"/>
      <c r="G190" s="836"/>
      <c r="H190" s="836"/>
      <c r="I190" s="836"/>
      <c r="J190" s="836"/>
      <c r="K190" s="836"/>
      <c r="L190" s="836"/>
      <c r="M190" s="836"/>
      <c r="N190" s="836"/>
      <c r="O190" s="836"/>
      <c r="P190" s="836"/>
      <c r="Q190" s="836"/>
      <c r="R190" s="872"/>
      <c r="S190" s="836"/>
    </row>
    <row r="191" spans="3:19">
      <c r="C191" s="836"/>
      <c r="D191" s="836"/>
      <c r="E191" s="836"/>
      <c r="F191" s="836"/>
      <c r="G191" s="836"/>
      <c r="H191" s="836"/>
      <c r="I191" s="836"/>
      <c r="J191" s="836"/>
      <c r="K191" s="836"/>
      <c r="L191" s="836"/>
      <c r="M191" s="836"/>
      <c r="N191" s="836"/>
      <c r="O191" s="836"/>
      <c r="P191" s="836"/>
      <c r="Q191" s="836"/>
      <c r="R191" s="872"/>
      <c r="S191" s="836"/>
    </row>
    <row r="192" spans="3:19">
      <c r="C192" s="836"/>
      <c r="D192" s="836"/>
      <c r="E192" s="836"/>
      <c r="F192" s="836"/>
      <c r="G192" s="836"/>
      <c r="H192" s="836"/>
      <c r="I192" s="836"/>
      <c r="J192" s="836"/>
      <c r="K192" s="836"/>
      <c r="L192" s="836"/>
      <c r="M192" s="836"/>
      <c r="N192" s="836"/>
      <c r="O192" s="836"/>
      <c r="P192" s="836"/>
      <c r="Q192" s="836"/>
      <c r="R192" s="872"/>
      <c r="S192" s="836"/>
    </row>
    <row r="193" spans="3:19">
      <c r="C193" s="836"/>
      <c r="D193" s="836"/>
      <c r="E193" s="836"/>
      <c r="F193" s="836"/>
      <c r="G193" s="836"/>
      <c r="H193" s="836"/>
      <c r="I193" s="836"/>
      <c r="J193" s="836"/>
      <c r="K193" s="836"/>
      <c r="L193" s="836"/>
      <c r="M193" s="836"/>
      <c r="N193" s="836"/>
      <c r="O193" s="836"/>
      <c r="P193" s="836"/>
      <c r="Q193" s="836"/>
      <c r="R193" s="872"/>
      <c r="S193" s="836"/>
    </row>
    <row r="194" spans="3:19">
      <c r="C194" s="836"/>
      <c r="D194" s="836"/>
      <c r="E194" s="836"/>
      <c r="F194" s="836"/>
      <c r="G194" s="836"/>
      <c r="H194" s="836"/>
      <c r="I194" s="836"/>
      <c r="J194" s="836"/>
      <c r="K194" s="836"/>
      <c r="L194" s="836"/>
      <c r="M194" s="836"/>
      <c r="N194" s="836"/>
      <c r="O194" s="836"/>
      <c r="P194" s="836"/>
      <c r="Q194" s="836"/>
      <c r="R194" s="872"/>
      <c r="S194" s="836"/>
    </row>
    <row r="195" spans="3:19">
      <c r="C195" s="836"/>
      <c r="D195" s="836"/>
      <c r="E195" s="836"/>
      <c r="F195" s="836"/>
      <c r="G195" s="836"/>
      <c r="H195" s="836"/>
      <c r="I195" s="836"/>
      <c r="J195" s="836"/>
      <c r="K195" s="836"/>
      <c r="L195" s="836"/>
      <c r="M195" s="836"/>
      <c r="N195" s="836"/>
      <c r="O195" s="836"/>
      <c r="P195" s="836"/>
      <c r="Q195" s="836"/>
      <c r="R195" s="872"/>
      <c r="S195" s="836"/>
    </row>
    <row r="196" spans="3:19">
      <c r="C196" s="836"/>
      <c r="D196" s="836"/>
      <c r="E196" s="836"/>
      <c r="F196" s="836"/>
      <c r="G196" s="836"/>
      <c r="H196" s="836"/>
      <c r="I196" s="836"/>
      <c r="J196" s="836"/>
      <c r="K196" s="836"/>
      <c r="L196" s="836"/>
      <c r="M196" s="836"/>
      <c r="N196" s="836"/>
      <c r="O196" s="836"/>
      <c r="P196" s="836"/>
      <c r="Q196" s="836"/>
      <c r="R196" s="872"/>
      <c r="S196" s="836"/>
    </row>
    <row r="197" spans="3:19">
      <c r="C197" s="836"/>
      <c r="D197" s="836"/>
      <c r="E197" s="836"/>
      <c r="F197" s="836"/>
      <c r="G197" s="836"/>
      <c r="H197" s="836"/>
      <c r="I197" s="836"/>
      <c r="J197" s="836"/>
      <c r="K197" s="836"/>
      <c r="L197" s="836"/>
      <c r="M197" s="836"/>
      <c r="N197" s="836"/>
      <c r="O197" s="836"/>
      <c r="P197" s="836"/>
      <c r="Q197" s="836"/>
      <c r="R197" s="872"/>
      <c r="S197" s="836"/>
    </row>
    <row r="198" spans="3:19">
      <c r="C198" s="836"/>
      <c r="D198" s="836"/>
      <c r="E198" s="836"/>
      <c r="F198" s="836"/>
      <c r="G198" s="836"/>
      <c r="H198" s="836"/>
      <c r="I198" s="836"/>
      <c r="J198" s="836"/>
      <c r="K198" s="836"/>
      <c r="L198" s="836"/>
      <c r="M198" s="836"/>
      <c r="N198" s="836"/>
      <c r="O198" s="836"/>
      <c r="P198" s="836"/>
      <c r="Q198" s="836"/>
      <c r="R198" s="872"/>
      <c r="S198" s="836"/>
    </row>
    <row r="199" spans="3:19">
      <c r="C199" s="836"/>
      <c r="D199" s="836"/>
      <c r="E199" s="836"/>
      <c r="F199" s="836"/>
      <c r="G199" s="836"/>
      <c r="H199" s="836"/>
      <c r="I199" s="836"/>
      <c r="J199" s="836"/>
      <c r="K199" s="836"/>
      <c r="L199" s="836"/>
      <c r="M199" s="836"/>
      <c r="N199" s="836"/>
      <c r="O199" s="836"/>
      <c r="P199" s="836"/>
      <c r="Q199" s="836"/>
      <c r="R199" s="872"/>
      <c r="S199" s="836"/>
    </row>
    <row r="200" spans="3:19">
      <c r="C200" s="836"/>
      <c r="D200" s="836"/>
      <c r="E200" s="836"/>
      <c r="F200" s="836"/>
      <c r="G200" s="836"/>
      <c r="H200" s="836"/>
      <c r="I200" s="836"/>
      <c r="J200" s="836"/>
      <c r="K200" s="836"/>
      <c r="L200" s="836"/>
      <c r="M200" s="836"/>
      <c r="N200" s="836"/>
      <c r="O200" s="836"/>
      <c r="P200" s="836"/>
      <c r="Q200" s="836"/>
      <c r="R200" s="872"/>
      <c r="S200" s="836"/>
    </row>
    <row r="201" spans="3:19">
      <c r="C201" s="836"/>
      <c r="D201" s="836"/>
      <c r="E201" s="836"/>
      <c r="F201" s="836"/>
      <c r="G201" s="836"/>
      <c r="H201" s="836"/>
      <c r="I201" s="836"/>
      <c r="J201" s="836"/>
      <c r="K201" s="836"/>
      <c r="L201" s="836"/>
      <c r="M201" s="836"/>
      <c r="N201" s="836"/>
      <c r="O201" s="836"/>
      <c r="P201" s="836"/>
      <c r="Q201" s="836"/>
      <c r="R201" s="872"/>
      <c r="S201" s="836"/>
    </row>
    <row r="202" spans="3:19">
      <c r="C202" s="836"/>
      <c r="D202" s="836"/>
      <c r="E202" s="836"/>
      <c r="F202" s="836"/>
      <c r="G202" s="836"/>
      <c r="H202" s="836"/>
      <c r="I202" s="836"/>
      <c r="J202" s="836"/>
      <c r="K202" s="836"/>
      <c r="L202" s="836"/>
      <c r="M202" s="836"/>
      <c r="N202" s="836"/>
      <c r="O202" s="836"/>
      <c r="P202" s="836"/>
      <c r="Q202" s="836"/>
      <c r="R202" s="872"/>
      <c r="S202" s="836"/>
    </row>
    <row r="203" spans="3:19">
      <c r="C203" s="836"/>
      <c r="D203" s="836"/>
      <c r="E203" s="836"/>
      <c r="F203" s="836"/>
      <c r="G203" s="836"/>
      <c r="H203" s="836"/>
      <c r="I203" s="836"/>
      <c r="J203" s="836"/>
      <c r="K203" s="836"/>
      <c r="L203" s="836"/>
      <c r="M203" s="836"/>
      <c r="N203" s="836"/>
      <c r="O203" s="836"/>
      <c r="P203" s="836"/>
      <c r="Q203" s="836"/>
      <c r="R203" s="872"/>
      <c r="S203" s="836"/>
    </row>
    <row r="204" spans="3:19">
      <c r="C204" s="836"/>
      <c r="D204" s="836"/>
      <c r="E204" s="836"/>
      <c r="F204" s="836"/>
      <c r="G204" s="836"/>
      <c r="H204" s="836"/>
      <c r="I204" s="836"/>
      <c r="J204" s="836"/>
      <c r="K204" s="836"/>
      <c r="L204" s="836"/>
      <c r="M204" s="836"/>
      <c r="N204" s="836"/>
      <c r="O204" s="836"/>
      <c r="P204" s="836"/>
      <c r="Q204" s="836"/>
      <c r="R204" s="872"/>
      <c r="S204" s="836"/>
    </row>
    <row r="205" spans="3:19">
      <c r="C205" s="836"/>
      <c r="D205" s="836"/>
      <c r="E205" s="836"/>
      <c r="F205" s="836"/>
      <c r="G205" s="836"/>
      <c r="H205" s="836"/>
      <c r="I205" s="836"/>
      <c r="J205" s="836"/>
      <c r="K205" s="836"/>
      <c r="L205" s="836"/>
      <c r="M205" s="836"/>
      <c r="N205" s="836"/>
      <c r="O205" s="836"/>
      <c r="P205" s="836"/>
      <c r="Q205" s="836"/>
      <c r="R205" s="872"/>
      <c r="S205" s="836"/>
    </row>
    <row r="206" spans="3:19">
      <c r="C206" s="836"/>
      <c r="D206" s="836"/>
      <c r="E206" s="836"/>
      <c r="F206" s="836"/>
      <c r="G206" s="836"/>
      <c r="H206" s="836"/>
      <c r="I206" s="836"/>
      <c r="J206" s="836"/>
      <c r="K206" s="836"/>
      <c r="L206" s="836"/>
      <c r="M206" s="836"/>
      <c r="N206" s="836"/>
      <c r="O206" s="836"/>
      <c r="P206" s="836"/>
      <c r="Q206" s="836"/>
      <c r="R206" s="872"/>
      <c r="S206" s="836"/>
    </row>
    <row r="207" spans="3:19">
      <c r="C207" s="836"/>
      <c r="D207" s="836"/>
      <c r="E207" s="836"/>
      <c r="F207" s="836"/>
      <c r="G207" s="836"/>
      <c r="H207" s="836"/>
      <c r="I207" s="836"/>
      <c r="J207" s="836"/>
      <c r="K207" s="836"/>
      <c r="L207" s="836"/>
      <c r="M207" s="836"/>
      <c r="N207" s="836"/>
      <c r="O207" s="836"/>
      <c r="P207" s="836"/>
      <c r="Q207" s="836"/>
      <c r="R207" s="872"/>
      <c r="S207" s="836"/>
    </row>
    <row r="208" spans="3:19">
      <c r="C208" s="836"/>
      <c r="D208" s="836"/>
      <c r="E208" s="836"/>
      <c r="F208" s="836"/>
      <c r="G208" s="836"/>
      <c r="H208" s="836"/>
      <c r="I208" s="836"/>
      <c r="J208" s="836"/>
      <c r="K208" s="836"/>
      <c r="L208" s="836"/>
      <c r="M208" s="836"/>
      <c r="N208" s="836"/>
      <c r="O208" s="836"/>
      <c r="P208" s="836"/>
      <c r="Q208" s="836"/>
      <c r="R208" s="872"/>
      <c r="S208" s="836"/>
    </row>
    <row r="209" spans="3:19">
      <c r="C209" s="836"/>
      <c r="D209" s="836"/>
      <c r="E209" s="836"/>
      <c r="F209" s="836"/>
      <c r="G209" s="836"/>
      <c r="H209" s="836"/>
      <c r="I209" s="836"/>
      <c r="J209" s="836"/>
      <c r="K209" s="836"/>
      <c r="L209" s="836"/>
      <c r="M209" s="836"/>
      <c r="N209" s="836"/>
      <c r="O209" s="836"/>
      <c r="P209" s="836"/>
      <c r="Q209" s="836"/>
      <c r="R209" s="872"/>
      <c r="S209" s="836"/>
    </row>
    <row r="210" spans="3:19">
      <c r="C210" s="836"/>
      <c r="D210" s="836"/>
      <c r="E210" s="836"/>
      <c r="F210" s="836"/>
      <c r="G210" s="836"/>
      <c r="H210" s="836"/>
      <c r="I210" s="836"/>
      <c r="J210" s="836"/>
      <c r="K210" s="836"/>
      <c r="L210" s="836"/>
      <c r="M210" s="836"/>
      <c r="N210" s="836"/>
      <c r="O210" s="836"/>
      <c r="P210" s="836"/>
      <c r="Q210" s="836"/>
      <c r="R210" s="872"/>
      <c r="S210" s="836"/>
    </row>
    <row r="211" spans="3:19">
      <c r="C211" s="836"/>
      <c r="D211" s="836"/>
      <c r="E211" s="836"/>
      <c r="F211" s="836"/>
      <c r="G211" s="836"/>
      <c r="H211" s="836"/>
      <c r="I211" s="836"/>
      <c r="J211" s="836"/>
      <c r="K211" s="836"/>
      <c r="L211" s="836"/>
      <c r="M211" s="836"/>
      <c r="N211" s="836"/>
      <c r="O211" s="836"/>
      <c r="P211" s="836"/>
      <c r="Q211" s="836"/>
      <c r="R211" s="872"/>
      <c r="S211" s="836"/>
    </row>
    <row r="212" spans="3:19">
      <c r="C212" s="836"/>
      <c r="D212" s="836"/>
      <c r="E212" s="836"/>
      <c r="F212" s="836"/>
      <c r="G212" s="836"/>
      <c r="H212" s="836"/>
      <c r="I212" s="836"/>
      <c r="J212" s="836"/>
      <c r="K212" s="836"/>
      <c r="L212" s="836"/>
      <c r="M212" s="836"/>
      <c r="N212" s="836"/>
      <c r="O212" s="836"/>
      <c r="P212" s="836"/>
      <c r="Q212" s="836"/>
      <c r="R212" s="872"/>
      <c r="S212" s="836"/>
    </row>
    <row r="213" spans="3:19">
      <c r="C213" s="836"/>
      <c r="D213" s="836"/>
      <c r="E213" s="836"/>
      <c r="F213" s="836"/>
      <c r="G213" s="836"/>
      <c r="H213" s="836"/>
      <c r="I213" s="836"/>
      <c r="J213" s="836"/>
      <c r="K213" s="836"/>
      <c r="L213" s="836"/>
      <c r="M213" s="836"/>
      <c r="N213" s="836"/>
      <c r="O213" s="836"/>
      <c r="P213" s="836"/>
      <c r="Q213" s="836"/>
      <c r="R213" s="872"/>
      <c r="S213" s="836"/>
    </row>
    <row r="214" spans="3:19">
      <c r="C214" s="836"/>
      <c r="D214" s="836"/>
      <c r="E214" s="836"/>
      <c r="F214" s="836"/>
      <c r="G214" s="836"/>
      <c r="H214" s="836"/>
      <c r="I214" s="836"/>
      <c r="J214" s="836"/>
      <c r="K214" s="836"/>
      <c r="L214" s="836"/>
      <c r="M214" s="836"/>
      <c r="N214" s="836"/>
      <c r="O214" s="836"/>
      <c r="P214" s="836"/>
      <c r="Q214" s="836"/>
      <c r="R214" s="872"/>
      <c r="S214" s="836"/>
    </row>
    <row r="215" spans="3:19">
      <c r="C215" s="836"/>
      <c r="D215" s="836"/>
      <c r="E215" s="836"/>
      <c r="F215" s="836"/>
      <c r="G215" s="836"/>
      <c r="H215" s="836"/>
      <c r="I215" s="836"/>
      <c r="J215" s="836"/>
      <c r="K215" s="836"/>
      <c r="L215" s="836"/>
      <c r="M215" s="836"/>
      <c r="N215" s="836"/>
      <c r="O215" s="836"/>
      <c r="P215" s="836"/>
      <c r="Q215" s="836"/>
      <c r="R215" s="872"/>
      <c r="S215" s="836"/>
    </row>
    <row r="216" spans="3:19">
      <c r="C216" s="836"/>
      <c r="D216" s="836"/>
      <c r="E216" s="836"/>
      <c r="F216" s="836"/>
      <c r="G216" s="836"/>
      <c r="H216" s="836"/>
      <c r="I216" s="836"/>
      <c r="J216" s="836"/>
      <c r="K216" s="836"/>
      <c r="L216" s="836"/>
      <c r="M216" s="836"/>
      <c r="N216" s="836"/>
      <c r="O216" s="836"/>
      <c r="P216" s="836"/>
      <c r="Q216" s="836"/>
      <c r="R216" s="872"/>
      <c r="S216" s="836"/>
    </row>
    <row r="217" spans="3:19">
      <c r="C217" s="836"/>
      <c r="D217" s="836"/>
      <c r="E217" s="836"/>
      <c r="F217" s="836"/>
      <c r="G217" s="836"/>
      <c r="H217" s="836"/>
      <c r="I217" s="836"/>
      <c r="J217" s="836"/>
      <c r="K217" s="836"/>
      <c r="L217" s="836"/>
      <c r="M217" s="836"/>
      <c r="N217" s="836"/>
      <c r="O217" s="836"/>
      <c r="P217" s="836"/>
      <c r="Q217" s="836"/>
      <c r="R217" s="872"/>
      <c r="S217" s="836"/>
    </row>
    <row r="218" spans="3:19">
      <c r="C218" s="836"/>
      <c r="D218" s="836"/>
      <c r="E218" s="836"/>
      <c r="F218" s="836"/>
      <c r="G218" s="836"/>
      <c r="H218" s="836"/>
      <c r="I218" s="836"/>
      <c r="J218" s="836"/>
      <c r="K218" s="836"/>
      <c r="L218" s="836"/>
      <c r="M218" s="836"/>
      <c r="N218" s="836"/>
      <c r="O218" s="836"/>
      <c r="P218" s="836"/>
      <c r="Q218" s="836"/>
      <c r="R218" s="872"/>
      <c r="S218" s="836"/>
    </row>
    <row r="219" spans="3:19">
      <c r="C219" s="836"/>
      <c r="D219" s="836"/>
      <c r="E219" s="836"/>
      <c r="F219" s="836"/>
      <c r="G219" s="836"/>
      <c r="H219" s="836"/>
      <c r="I219" s="836"/>
      <c r="J219" s="836"/>
      <c r="K219" s="836"/>
      <c r="L219" s="836"/>
      <c r="M219" s="836"/>
      <c r="N219" s="836"/>
      <c r="O219" s="836"/>
      <c r="P219" s="836"/>
      <c r="Q219" s="836"/>
      <c r="R219" s="872"/>
      <c r="S219" s="836"/>
    </row>
    <row r="220" spans="3:19">
      <c r="C220" s="836"/>
      <c r="D220" s="836"/>
      <c r="E220" s="836"/>
      <c r="F220" s="836"/>
      <c r="G220" s="836"/>
      <c r="H220" s="836"/>
      <c r="I220" s="836"/>
      <c r="J220" s="836"/>
      <c r="K220" s="836"/>
      <c r="L220" s="836"/>
      <c r="M220" s="836"/>
      <c r="N220" s="836"/>
      <c r="O220" s="836"/>
      <c r="P220" s="836"/>
      <c r="Q220" s="836"/>
      <c r="R220" s="872"/>
      <c r="S220" s="836"/>
    </row>
    <row r="221" spans="3:19">
      <c r="C221" s="836"/>
      <c r="D221" s="836"/>
      <c r="E221" s="836"/>
      <c r="F221" s="836"/>
      <c r="G221" s="836"/>
      <c r="H221" s="836"/>
      <c r="I221" s="836"/>
      <c r="J221" s="836"/>
      <c r="K221" s="836"/>
      <c r="L221" s="836"/>
      <c r="M221" s="836"/>
      <c r="N221" s="836"/>
      <c r="O221" s="836"/>
      <c r="P221" s="836"/>
      <c r="Q221" s="836"/>
      <c r="R221" s="872"/>
      <c r="S221" s="836"/>
    </row>
    <row r="222" spans="3:19">
      <c r="C222" s="836"/>
      <c r="D222" s="836"/>
      <c r="E222" s="836"/>
      <c r="F222" s="836"/>
      <c r="G222" s="836"/>
      <c r="H222" s="836"/>
      <c r="I222" s="836"/>
      <c r="J222" s="836"/>
      <c r="K222" s="836"/>
      <c r="L222" s="836"/>
      <c r="M222" s="836"/>
      <c r="N222" s="836"/>
      <c r="O222" s="836"/>
      <c r="P222" s="836"/>
      <c r="Q222" s="836"/>
      <c r="R222" s="872"/>
      <c r="S222" s="836"/>
    </row>
    <row r="223" spans="3:19">
      <c r="C223" s="836"/>
      <c r="D223" s="836"/>
      <c r="E223" s="836"/>
      <c r="F223" s="836"/>
      <c r="G223" s="836"/>
      <c r="H223" s="836"/>
      <c r="I223" s="836"/>
      <c r="J223" s="836"/>
      <c r="K223" s="836"/>
      <c r="L223" s="836"/>
      <c r="M223" s="836"/>
      <c r="N223" s="836"/>
      <c r="O223" s="836"/>
      <c r="P223" s="836"/>
      <c r="Q223" s="836"/>
      <c r="R223" s="872"/>
      <c r="S223" s="836"/>
    </row>
    <row r="224" spans="3:19">
      <c r="C224" s="836"/>
      <c r="D224" s="836"/>
      <c r="E224" s="836"/>
      <c r="F224" s="836"/>
      <c r="G224" s="836"/>
      <c r="H224" s="836"/>
      <c r="I224" s="836"/>
      <c r="J224" s="836"/>
      <c r="K224" s="836"/>
      <c r="L224" s="836"/>
      <c r="M224" s="836"/>
      <c r="N224" s="836"/>
      <c r="O224" s="836"/>
      <c r="P224" s="836"/>
      <c r="Q224" s="836"/>
      <c r="R224" s="872"/>
      <c r="S224" s="836"/>
    </row>
    <row r="225" spans="3:19">
      <c r="C225" s="836"/>
      <c r="D225" s="836"/>
      <c r="E225" s="836"/>
      <c r="F225" s="836"/>
      <c r="G225" s="836"/>
      <c r="H225" s="836"/>
      <c r="I225" s="836"/>
      <c r="J225" s="836"/>
      <c r="K225" s="836"/>
      <c r="L225" s="836"/>
      <c r="M225" s="836"/>
      <c r="N225" s="836"/>
      <c r="O225" s="836"/>
      <c r="P225" s="836"/>
      <c r="Q225" s="836"/>
      <c r="R225" s="872"/>
      <c r="S225" s="836"/>
    </row>
    <row r="226" spans="3:19">
      <c r="C226" s="836"/>
      <c r="D226" s="836"/>
      <c r="E226" s="836"/>
      <c r="F226" s="836"/>
      <c r="G226" s="836"/>
      <c r="H226" s="836"/>
      <c r="I226" s="836"/>
      <c r="J226" s="836"/>
      <c r="K226" s="836"/>
      <c r="L226" s="836"/>
      <c r="M226" s="836"/>
      <c r="N226" s="836"/>
      <c r="O226" s="836"/>
      <c r="P226" s="836"/>
      <c r="Q226" s="836"/>
      <c r="R226" s="872"/>
      <c r="S226" s="836"/>
    </row>
    <row r="227" spans="3:19">
      <c r="C227" s="836"/>
      <c r="D227" s="836"/>
      <c r="E227" s="836"/>
      <c r="F227" s="836"/>
      <c r="G227" s="836"/>
      <c r="H227" s="836"/>
      <c r="I227" s="836"/>
      <c r="J227" s="836"/>
      <c r="K227" s="836"/>
      <c r="L227" s="836"/>
      <c r="M227" s="836"/>
      <c r="N227" s="836"/>
      <c r="O227" s="836"/>
      <c r="P227" s="836"/>
      <c r="Q227" s="836"/>
      <c r="R227" s="872"/>
      <c r="S227" s="836"/>
    </row>
    <row r="228" spans="3:19">
      <c r="C228" s="836"/>
      <c r="D228" s="836"/>
      <c r="E228" s="836"/>
      <c r="F228" s="836"/>
      <c r="G228" s="836"/>
      <c r="H228" s="836"/>
      <c r="I228" s="836"/>
      <c r="J228" s="836"/>
      <c r="K228" s="836"/>
      <c r="L228" s="836"/>
      <c r="M228" s="836"/>
      <c r="N228" s="836"/>
      <c r="O228" s="836"/>
      <c r="P228" s="836"/>
      <c r="Q228" s="836"/>
      <c r="R228" s="872"/>
      <c r="S228" s="836"/>
    </row>
    <row r="229" spans="3:19">
      <c r="C229" s="836"/>
      <c r="D229" s="836"/>
      <c r="E229" s="836"/>
      <c r="F229" s="836"/>
      <c r="G229" s="836"/>
      <c r="H229" s="836"/>
      <c r="I229" s="836"/>
      <c r="J229" s="836"/>
      <c r="K229" s="836"/>
      <c r="L229" s="836"/>
      <c r="M229" s="836"/>
      <c r="N229" s="836"/>
      <c r="O229" s="836"/>
      <c r="P229" s="836"/>
      <c r="Q229" s="836"/>
      <c r="R229" s="872"/>
      <c r="S229" s="836"/>
    </row>
    <row r="230" spans="3:19">
      <c r="C230" s="836"/>
      <c r="D230" s="836"/>
      <c r="E230" s="836"/>
      <c r="F230" s="836"/>
      <c r="G230" s="836"/>
      <c r="H230" s="836"/>
      <c r="I230" s="836"/>
      <c r="J230" s="836"/>
      <c r="K230" s="836"/>
      <c r="L230" s="836"/>
      <c r="M230" s="836"/>
      <c r="N230" s="836"/>
      <c r="O230" s="836"/>
      <c r="P230" s="836"/>
      <c r="Q230" s="836"/>
      <c r="R230" s="872"/>
      <c r="S230" s="836"/>
    </row>
    <row r="231" spans="3:19">
      <c r="C231" s="836"/>
      <c r="D231" s="836"/>
      <c r="E231" s="836"/>
      <c r="F231" s="836"/>
      <c r="G231" s="836"/>
      <c r="H231" s="836"/>
      <c r="I231" s="836"/>
      <c r="J231" s="836"/>
      <c r="K231" s="836"/>
      <c r="L231" s="836"/>
      <c r="M231" s="836"/>
      <c r="N231" s="836"/>
      <c r="O231" s="836"/>
      <c r="P231" s="836"/>
      <c r="Q231" s="836"/>
      <c r="R231" s="872"/>
      <c r="S231" s="836"/>
    </row>
    <row r="232" spans="3:19">
      <c r="C232" s="836"/>
      <c r="D232" s="836"/>
      <c r="E232" s="836"/>
      <c r="F232" s="836"/>
      <c r="G232" s="836"/>
      <c r="H232" s="836"/>
      <c r="I232" s="836"/>
      <c r="J232" s="836"/>
      <c r="K232" s="836"/>
      <c r="L232" s="836"/>
      <c r="M232" s="836"/>
      <c r="N232" s="836"/>
      <c r="O232" s="836"/>
      <c r="P232" s="836"/>
      <c r="Q232" s="836"/>
      <c r="R232" s="872"/>
      <c r="S232" s="836"/>
    </row>
    <row r="233" spans="3:19">
      <c r="C233" s="836"/>
      <c r="D233" s="836"/>
      <c r="E233" s="836"/>
      <c r="F233" s="836"/>
      <c r="G233" s="836"/>
      <c r="H233" s="836"/>
      <c r="I233" s="836"/>
      <c r="J233" s="836"/>
      <c r="K233" s="836"/>
      <c r="L233" s="836"/>
      <c r="M233" s="836"/>
      <c r="N233" s="836"/>
      <c r="O233" s="836"/>
      <c r="P233" s="836"/>
      <c r="Q233" s="836"/>
      <c r="R233" s="872"/>
      <c r="S233" s="836"/>
    </row>
    <row r="234" spans="3:19">
      <c r="C234" s="836"/>
      <c r="D234" s="836"/>
      <c r="E234" s="836"/>
      <c r="F234" s="836"/>
      <c r="G234" s="836"/>
      <c r="H234" s="836"/>
      <c r="I234" s="836"/>
      <c r="J234" s="836"/>
      <c r="K234" s="836"/>
      <c r="L234" s="836"/>
      <c r="M234" s="836"/>
      <c r="N234" s="836"/>
      <c r="O234" s="836"/>
      <c r="P234" s="836"/>
      <c r="Q234" s="836"/>
      <c r="R234" s="872"/>
      <c r="S234" s="836"/>
    </row>
    <row r="235" spans="3:19">
      <c r="C235" s="836"/>
      <c r="D235" s="836"/>
      <c r="E235" s="836"/>
      <c r="F235" s="836"/>
      <c r="G235" s="836"/>
      <c r="H235" s="836"/>
      <c r="I235" s="836"/>
      <c r="J235" s="836"/>
      <c r="K235" s="836"/>
      <c r="L235" s="836"/>
      <c r="M235" s="836"/>
      <c r="N235" s="836"/>
      <c r="O235" s="836"/>
      <c r="P235" s="836"/>
      <c r="Q235" s="836"/>
      <c r="R235" s="872"/>
      <c r="S235" s="836"/>
    </row>
    <row r="236" spans="3:19">
      <c r="C236" s="836"/>
      <c r="D236" s="836"/>
      <c r="E236" s="836"/>
      <c r="F236" s="836"/>
      <c r="G236" s="836"/>
      <c r="H236" s="836"/>
      <c r="I236" s="836"/>
      <c r="J236" s="836"/>
      <c r="K236" s="836"/>
      <c r="L236" s="836"/>
      <c r="M236" s="836"/>
      <c r="N236" s="836"/>
      <c r="O236" s="836"/>
      <c r="P236" s="836"/>
      <c r="Q236" s="836"/>
      <c r="R236" s="872"/>
      <c r="S236" s="836"/>
    </row>
    <row r="237" spans="3:19">
      <c r="C237" s="836"/>
      <c r="D237" s="836"/>
      <c r="E237" s="836"/>
      <c r="F237" s="836"/>
      <c r="G237" s="836"/>
      <c r="H237" s="836"/>
      <c r="I237" s="836"/>
      <c r="J237" s="836"/>
      <c r="K237" s="836"/>
      <c r="L237" s="836"/>
      <c r="M237" s="836"/>
      <c r="N237" s="836"/>
      <c r="O237" s="836"/>
      <c r="P237" s="836"/>
      <c r="Q237" s="836"/>
      <c r="R237" s="872"/>
      <c r="S237" s="836"/>
    </row>
    <row r="238" spans="3:19">
      <c r="C238" s="836"/>
      <c r="D238" s="836"/>
      <c r="E238" s="836"/>
      <c r="F238" s="836"/>
      <c r="G238" s="836"/>
      <c r="H238" s="836"/>
      <c r="I238" s="836"/>
      <c r="J238" s="836"/>
      <c r="K238" s="836"/>
      <c r="L238" s="836"/>
      <c r="M238" s="836"/>
      <c r="N238" s="836"/>
      <c r="O238" s="836"/>
      <c r="P238" s="836"/>
      <c r="Q238" s="836"/>
      <c r="R238" s="872"/>
      <c r="S238" s="836"/>
    </row>
    <row r="239" spans="3:19">
      <c r="C239" s="836"/>
      <c r="D239" s="836"/>
      <c r="E239" s="836"/>
      <c r="F239" s="836"/>
      <c r="G239" s="836"/>
      <c r="H239" s="836"/>
      <c r="I239" s="836"/>
      <c r="J239" s="836"/>
      <c r="K239" s="836"/>
      <c r="L239" s="836"/>
      <c r="M239" s="836"/>
      <c r="N239" s="836"/>
      <c r="O239" s="836"/>
      <c r="P239" s="836"/>
      <c r="Q239" s="836"/>
      <c r="R239" s="872"/>
      <c r="S239" s="836"/>
    </row>
    <row r="240" spans="3:19">
      <c r="C240" s="836"/>
      <c r="D240" s="836"/>
      <c r="E240" s="836"/>
      <c r="F240" s="836"/>
      <c r="G240" s="836"/>
      <c r="H240" s="836"/>
      <c r="I240" s="836"/>
      <c r="J240" s="836"/>
      <c r="K240" s="836"/>
      <c r="L240" s="836"/>
      <c r="M240" s="836"/>
      <c r="N240" s="836"/>
      <c r="O240" s="836"/>
      <c r="P240" s="836"/>
      <c r="Q240" s="836"/>
      <c r="R240" s="872"/>
      <c r="S240" s="836"/>
    </row>
    <row r="241" spans="3:19">
      <c r="C241" s="836"/>
      <c r="D241" s="836"/>
      <c r="E241" s="836"/>
      <c r="F241" s="836"/>
      <c r="G241" s="836"/>
      <c r="H241" s="836"/>
      <c r="I241" s="836"/>
      <c r="J241" s="836"/>
      <c r="K241" s="836"/>
      <c r="L241" s="836"/>
      <c r="M241" s="836"/>
      <c r="N241" s="836"/>
      <c r="O241" s="836"/>
      <c r="P241" s="836"/>
      <c r="Q241" s="836"/>
      <c r="R241" s="872"/>
      <c r="S241" s="836"/>
    </row>
    <row r="242" spans="3:19">
      <c r="C242" s="836"/>
      <c r="D242" s="836"/>
      <c r="E242" s="836"/>
      <c r="F242" s="836"/>
      <c r="G242" s="836"/>
      <c r="H242" s="836"/>
      <c r="I242" s="836"/>
      <c r="J242" s="836"/>
      <c r="K242" s="836"/>
      <c r="L242" s="836"/>
      <c r="M242" s="836"/>
      <c r="N242" s="836"/>
      <c r="O242" s="836"/>
      <c r="P242" s="836"/>
      <c r="Q242" s="836"/>
      <c r="R242" s="872"/>
      <c r="S242" s="836"/>
    </row>
    <row r="243" spans="3:19">
      <c r="C243" s="836"/>
      <c r="D243" s="836"/>
      <c r="E243" s="836"/>
      <c r="F243" s="836"/>
      <c r="G243" s="836"/>
      <c r="H243" s="836"/>
      <c r="I243" s="836"/>
      <c r="J243" s="836"/>
      <c r="K243" s="836"/>
      <c r="L243" s="836"/>
      <c r="M243" s="836"/>
      <c r="N243" s="836"/>
      <c r="O243" s="836"/>
      <c r="P243" s="836"/>
      <c r="Q243" s="836"/>
      <c r="R243" s="872"/>
      <c r="S243" s="836"/>
    </row>
    <row r="244" spans="3:19">
      <c r="C244" s="836"/>
      <c r="D244" s="836"/>
      <c r="E244" s="836"/>
      <c r="F244" s="836"/>
      <c r="G244" s="836"/>
      <c r="H244" s="836"/>
      <c r="I244" s="836"/>
      <c r="J244" s="836"/>
      <c r="K244" s="836"/>
      <c r="L244" s="836"/>
      <c r="M244" s="836"/>
      <c r="N244" s="836"/>
      <c r="O244" s="836"/>
      <c r="P244" s="836"/>
      <c r="Q244" s="836"/>
      <c r="R244" s="872"/>
      <c r="S244" s="836"/>
    </row>
    <row r="245" spans="3:19">
      <c r="C245" s="836"/>
      <c r="D245" s="836"/>
      <c r="E245" s="836"/>
      <c r="F245" s="836"/>
      <c r="G245" s="836"/>
      <c r="H245" s="836"/>
      <c r="I245" s="836"/>
      <c r="J245" s="836"/>
      <c r="K245" s="836"/>
      <c r="L245" s="836"/>
      <c r="M245" s="836"/>
      <c r="N245" s="836"/>
      <c r="O245" s="836"/>
      <c r="P245" s="836"/>
      <c r="Q245" s="836"/>
      <c r="R245" s="872"/>
      <c r="S245" s="836"/>
    </row>
    <row r="246" spans="3:19">
      <c r="C246" s="836"/>
      <c r="D246" s="836"/>
      <c r="E246" s="836"/>
      <c r="F246" s="836"/>
      <c r="G246" s="836"/>
      <c r="H246" s="836"/>
      <c r="I246" s="836"/>
      <c r="J246" s="836"/>
      <c r="K246" s="836"/>
      <c r="L246" s="836"/>
      <c r="M246" s="836"/>
      <c r="N246" s="836"/>
      <c r="O246" s="836"/>
      <c r="P246" s="836"/>
      <c r="Q246" s="836"/>
      <c r="R246" s="872"/>
      <c r="S246" s="836"/>
    </row>
    <row r="247" spans="3:19">
      <c r="C247" s="836"/>
      <c r="D247" s="836"/>
      <c r="E247" s="836"/>
      <c r="F247" s="836"/>
      <c r="G247" s="836"/>
      <c r="H247" s="836"/>
      <c r="I247" s="836"/>
      <c r="J247" s="836"/>
      <c r="K247" s="836"/>
      <c r="L247" s="836"/>
      <c r="M247" s="836"/>
      <c r="N247" s="836"/>
      <c r="O247" s="836"/>
      <c r="P247" s="836"/>
      <c r="Q247" s="836"/>
      <c r="R247" s="872"/>
      <c r="S247" s="836"/>
    </row>
    <row r="248" spans="3:19">
      <c r="C248" s="836"/>
      <c r="D248" s="836"/>
      <c r="E248" s="836"/>
      <c r="F248" s="836"/>
      <c r="G248" s="836"/>
      <c r="H248" s="836"/>
      <c r="I248" s="836"/>
      <c r="J248" s="836"/>
      <c r="K248" s="836"/>
      <c r="L248" s="836"/>
      <c r="M248" s="836"/>
      <c r="N248" s="836"/>
      <c r="O248" s="836"/>
      <c r="P248" s="836"/>
      <c r="Q248" s="836"/>
      <c r="R248" s="872"/>
      <c r="S248" s="836"/>
    </row>
    <row r="249" spans="3:19">
      <c r="C249" s="836"/>
      <c r="D249" s="836"/>
      <c r="E249" s="836"/>
      <c r="F249" s="836"/>
      <c r="G249" s="836"/>
      <c r="H249" s="836"/>
      <c r="I249" s="836"/>
      <c r="J249" s="836"/>
      <c r="K249" s="836"/>
      <c r="L249" s="836"/>
      <c r="M249" s="836"/>
      <c r="N249" s="836"/>
      <c r="O249" s="836"/>
      <c r="P249" s="836"/>
      <c r="Q249" s="836"/>
      <c r="R249" s="872"/>
      <c r="S249" s="836"/>
    </row>
    <row r="250" spans="3:19">
      <c r="C250" s="836"/>
      <c r="D250" s="836"/>
      <c r="E250" s="836"/>
      <c r="F250" s="836"/>
      <c r="G250" s="836"/>
      <c r="H250" s="836"/>
      <c r="I250" s="836"/>
      <c r="J250" s="836"/>
      <c r="K250" s="836"/>
      <c r="L250" s="836"/>
      <c r="M250" s="836"/>
      <c r="N250" s="836"/>
      <c r="O250" s="836"/>
      <c r="P250" s="836"/>
      <c r="Q250" s="836"/>
      <c r="R250" s="872"/>
      <c r="S250" s="836"/>
    </row>
    <row r="251" spans="3:19">
      <c r="C251" s="836"/>
      <c r="D251" s="836"/>
      <c r="E251" s="836"/>
      <c r="F251" s="836"/>
      <c r="G251" s="836"/>
      <c r="H251" s="836"/>
      <c r="I251" s="836"/>
      <c r="J251" s="836"/>
      <c r="K251" s="836"/>
      <c r="L251" s="836"/>
      <c r="M251" s="836"/>
      <c r="N251" s="836"/>
      <c r="O251" s="836"/>
      <c r="P251" s="836"/>
      <c r="Q251" s="836"/>
      <c r="R251" s="872"/>
      <c r="S251" s="836"/>
    </row>
    <row r="252" spans="3:19">
      <c r="C252" s="836"/>
      <c r="D252" s="836"/>
      <c r="E252" s="836"/>
      <c r="F252" s="836"/>
      <c r="G252" s="836"/>
      <c r="H252" s="836"/>
      <c r="I252" s="836"/>
      <c r="J252" s="836"/>
      <c r="K252" s="836"/>
      <c r="L252" s="836"/>
      <c r="M252" s="836"/>
      <c r="N252" s="836"/>
      <c r="O252" s="836"/>
      <c r="P252" s="836"/>
      <c r="Q252" s="836"/>
      <c r="R252" s="872"/>
      <c r="S252" s="836"/>
    </row>
    <row r="253" spans="3:19">
      <c r="C253" s="836"/>
      <c r="D253" s="836"/>
      <c r="E253" s="836"/>
      <c r="F253" s="836"/>
      <c r="G253" s="836"/>
      <c r="H253" s="836"/>
      <c r="I253" s="836"/>
      <c r="J253" s="836"/>
      <c r="K253" s="836"/>
      <c r="L253" s="836"/>
      <c r="M253" s="836"/>
      <c r="N253" s="836"/>
      <c r="O253" s="836"/>
      <c r="P253" s="836"/>
      <c r="Q253" s="836"/>
      <c r="R253" s="872"/>
      <c r="S253" s="836"/>
    </row>
    <row r="254" spans="3:19">
      <c r="C254" s="836"/>
      <c r="D254" s="836"/>
      <c r="E254" s="836"/>
      <c r="F254" s="836"/>
      <c r="G254" s="836"/>
      <c r="H254" s="836"/>
      <c r="I254" s="836"/>
      <c r="J254" s="836"/>
      <c r="K254" s="836"/>
      <c r="L254" s="836"/>
      <c r="M254" s="836"/>
      <c r="N254" s="836"/>
      <c r="O254" s="836"/>
      <c r="P254" s="836"/>
      <c r="Q254" s="836"/>
      <c r="R254" s="872"/>
      <c r="S254" s="836"/>
    </row>
    <row r="255" spans="3:19">
      <c r="C255" s="836"/>
      <c r="D255" s="836"/>
      <c r="E255" s="836"/>
      <c r="F255" s="836"/>
      <c r="G255" s="836"/>
      <c r="H255" s="836"/>
      <c r="I255" s="836"/>
      <c r="J255" s="836"/>
      <c r="K255" s="836"/>
      <c r="L255" s="836"/>
      <c r="M255" s="836"/>
      <c r="N255" s="836"/>
      <c r="O255" s="836"/>
      <c r="P255" s="836"/>
      <c r="Q255" s="836"/>
      <c r="R255" s="872"/>
      <c r="S255" s="836"/>
    </row>
    <row r="256" spans="3:19">
      <c r="C256" s="836"/>
      <c r="D256" s="836"/>
      <c r="E256" s="836"/>
      <c r="F256" s="836"/>
      <c r="G256" s="836"/>
      <c r="H256" s="836"/>
      <c r="I256" s="836"/>
      <c r="J256" s="836"/>
      <c r="K256" s="836"/>
      <c r="L256" s="836"/>
      <c r="M256" s="836"/>
      <c r="N256" s="836"/>
      <c r="O256" s="836"/>
      <c r="P256" s="836"/>
      <c r="Q256" s="836"/>
      <c r="R256" s="872"/>
      <c r="S256" s="836"/>
    </row>
    <row r="257" spans="3:19">
      <c r="C257" s="836"/>
      <c r="D257" s="836"/>
      <c r="E257" s="836"/>
      <c r="F257" s="836"/>
      <c r="G257" s="836"/>
      <c r="H257" s="836"/>
      <c r="I257" s="836"/>
      <c r="J257" s="836"/>
      <c r="K257" s="836"/>
      <c r="L257" s="836"/>
      <c r="M257" s="836"/>
      <c r="N257" s="836"/>
      <c r="O257" s="836"/>
      <c r="P257" s="836"/>
      <c r="Q257" s="836"/>
      <c r="R257" s="872"/>
      <c r="S257" s="836"/>
    </row>
    <row r="258" spans="3:19">
      <c r="C258" s="836"/>
      <c r="D258" s="836"/>
      <c r="E258" s="836"/>
      <c r="F258" s="836"/>
      <c r="G258" s="836"/>
      <c r="H258" s="836"/>
      <c r="I258" s="836"/>
      <c r="J258" s="836"/>
      <c r="K258" s="836"/>
      <c r="L258" s="836"/>
      <c r="M258" s="836"/>
      <c r="N258" s="836"/>
      <c r="O258" s="836"/>
      <c r="P258" s="836"/>
      <c r="Q258" s="836"/>
      <c r="R258" s="872"/>
      <c r="S258" s="836"/>
    </row>
    <row r="259" spans="3:19">
      <c r="C259" s="836"/>
      <c r="D259" s="836"/>
      <c r="E259" s="836"/>
      <c r="F259" s="836"/>
      <c r="G259" s="836"/>
      <c r="H259" s="836"/>
      <c r="I259" s="836"/>
      <c r="J259" s="836"/>
      <c r="K259" s="836"/>
      <c r="L259" s="836"/>
      <c r="M259" s="836"/>
      <c r="N259" s="836"/>
      <c r="O259" s="836"/>
      <c r="P259" s="836"/>
      <c r="Q259" s="836"/>
      <c r="R259" s="872"/>
      <c r="S259" s="836"/>
    </row>
    <row r="260" spans="3:19">
      <c r="C260" s="836"/>
      <c r="D260" s="836"/>
      <c r="E260" s="836"/>
      <c r="F260" s="836"/>
      <c r="G260" s="836"/>
      <c r="H260" s="836"/>
      <c r="I260" s="836"/>
      <c r="J260" s="836"/>
      <c r="K260" s="836"/>
      <c r="L260" s="836"/>
      <c r="M260" s="836"/>
      <c r="N260" s="836"/>
      <c r="O260" s="836"/>
      <c r="P260" s="836"/>
      <c r="Q260" s="836"/>
      <c r="R260" s="872"/>
      <c r="S260" s="836"/>
    </row>
    <row r="261" spans="3:19">
      <c r="C261" s="836"/>
      <c r="D261" s="836"/>
      <c r="E261" s="836"/>
      <c r="F261" s="836"/>
      <c r="G261" s="836"/>
      <c r="H261" s="836"/>
      <c r="I261" s="836"/>
      <c r="J261" s="836"/>
      <c r="K261" s="836"/>
      <c r="L261" s="836"/>
      <c r="M261" s="836"/>
      <c r="N261" s="836"/>
      <c r="O261" s="836"/>
      <c r="P261" s="836"/>
      <c r="Q261" s="836"/>
      <c r="R261" s="872"/>
      <c r="S261" s="836"/>
    </row>
    <row r="262" spans="3:19">
      <c r="C262" s="836"/>
      <c r="D262" s="836"/>
      <c r="E262" s="836"/>
      <c r="F262" s="836"/>
      <c r="G262" s="836"/>
      <c r="H262" s="836"/>
      <c r="I262" s="836"/>
      <c r="J262" s="836"/>
      <c r="K262" s="836"/>
      <c r="L262" s="836"/>
      <c r="M262" s="836"/>
      <c r="N262" s="836"/>
      <c r="O262" s="836"/>
      <c r="P262" s="836"/>
      <c r="Q262" s="836"/>
      <c r="R262" s="872"/>
      <c r="S262" s="836"/>
    </row>
    <row r="263" spans="3:19">
      <c r="C263" s="836"/>
      <c r="D263" s="836"/>
      <c r="E263" s="836"/>
      <c r="F263" s="836"/>
      <c r="G263" s="836"/>
      <c r="H263" s="836"/>
      <c r="I263" s="836"/>
      <c r="J263" s="836"/>
      <c r="K263" s="836"/>
      <c r="L263" s="836"/>
      <c r="M263" s="836"/>
      <c r="N263" s="836"/>
      <c r="O263" s="836"/>
      <c r="P263" s="836"/>
      <c r="Q263" s="836"/>
      <c r="R263" s="872"/>
      <c r="S263" s="836"/>
    </row>
    <row r="264" spans="3:19">
      <c r="C264" s="836"/>
      <c r="D264" s="836"/>
      <c r="E264" s="836"/>
      <c r="F264" s="836"/>
      <c r="G264" s="836"/>
      <c r="H264" s="836"/>
      <c r="I264" s="836"/>
      <c r="J264" s="836"/>
      <c r="K264" s="836"/>
      <c r="L264" s="836"/>
      <c r="M264" s="836"/>
      <c r="N264" s="836"/>
      <c r="O264" s="836"/>
      <c r="P264" s="836"/>
      <c r="Q264" s="836"/>
      <c r="R264" s="872"/>
      <c r="S264" s="836"/>
    </row>
    <row r="265" spans="3:19">
      <c r="C265" s="836"/>
      <c r="D265" s="836"/>
      <c r="E265" s="836"/>
      <c r="F265" s="836"/>
      <c r="G265" s="836"/>
      <c r="H265" s="836"/>
      <c r="I265" s="836"/>
      <c r="J265" s="836"/>
      <c r="K265" s="836"/>
      <c r="L265" s="836"/>
      <c r="M265" s="836"/>
      <c r="N265" s="836"/>
      <c r="O265" s="836"/>
      <c r="P265" s="836"/>
      <c r="Q265" s="836"/>
      <c r="R265" s="872"/>
      <c r="S265" s="836"/>
    </row>
    <row r="266" spans="3:19">
      <c r="C266" s="836"/>
      <c r="D266" s="836"/>
      <c r="E266" s="836"/>
      <c r="F266" s="836"/>
      <c r="G266" s="836"/>
      <c r="H266" s="836"/>
      <c r="I266" s="836"/>
      <c r="J266" s="836"/>
      <c r="K266" s="836"/>
      <c r="L266" s="836"/>
      <c r="M266" s="836"/>
      <c r="N266" s="836"/>
      <c r="O266" s="836"/>
      <c r="P266" s="836"/>
      <c r="Q266" s="836"/>
      <c r="R266" s="872"/>
      <c r="S266" s="836"/>
    </row>
    <row r="267" spans="3:19">
      <c r="C267" s="836"/>
      <c r="D267" s="836"/>
      <c r="E267" s="836"/>
      <c r="F267" s="836"/>
      <c r="G267" s="836"/>
      <c r="H267" s="836"/>
      <c r="I267" s="836"/>
      <c r="J267" s="836"/>
      <c r="K267" s="836"/>
      <c r="L267" s="836"/>
      <c r="M267" s="836"/>
      <c r="N267" s="836"/>
      <c r="O267" s="836"/>
      <c r="P267" s="836"/>
      <c r="Q267" s="836"/>
      <c r="R267" s="872"/>
      <c r="S267" s="836"/>
    </row>
    <row r="268" spans="3:19">
      <c r="C268" s="836"/>
      <c r="D268" s="836"/>
      <c r="E268" s="836"/>
      <c r="F268" s="836"/>
      <c r="G268" s="836"/>
      <c r="H268" s="836"/>
      <c r="I268" s="836"/>
      <c r="J268" s="836"/>
      <c r="K268" s="836"/>
      <c r="L268" s="836"/>
      <c r="M268" s="836"/>
      <c r="N268" s="836"/>
      <c r="O268" s="836"/>
      <c r="P268" s="836"/>
      <c r="Q268" s="836"/>
      <c r="R268" s="872"/>
      <c r="S268" s="836"/>
    </row>
    <row r="269" spans="3:19">
      <c r="C269" s="836"/>
      <c r="D269" s="836"/>
      <c r="E269" s="836"/>
      <c r="F269" s="836"/>
      <c r="G269" s="836"/>
      <c r="H269" s="836"/>
      <c r="I269" s="836"/>
      <c r="J269" s="836"/>
      <c r="K269" s="836"/>
      <c r="L269" s="836"/>
      <c r="M269" s="836"/>
      <c r="N269" s="836"/>
      <c r="O269" s="836"/>
      <c r="P269" s="836"/>
      <c r="Q269" s="836"/>
      <c r="R269" s="872"/>
      <c r="S269" s="836"/>
    </row>
    <row r="270" spans="3:19">
      <c r="C270" s="836"/>
      <c r="D270" s="836"/>
      <c r="E270" s="836"/>
      <c r="F270" s="836"/>
      <c r="G270" s="836"/>
      <c r="H270" s="836"/>
      <c r="I270" s="836"/>
      <c r="J270" s="836"/>
      <c r="K270" s="836"/>
      <c r="L270" s="836"/>
      <c r="M270" s="836"/>
      <c r="N270" s="836"/>
      <c r="O270" s="836"/>
      <c r="P270" s="836"/>
      <c r="Q270" s="836"/>
      <c r="R270" s="872"/>
      <c r="S270" s="836"/>
    </row>
    <row r="271" spans="3:19">
      <c r="C271" s="836"/>
      <c r="D271" s="836"/>
      <c r="E271" s="836"/>
      <c r="F271" s="836"/>
      <c r="G271" s="836"/>
      <c r="H271" s="836"/>
      <c r="I271" s="836"/>
      <c r="J271" s="836"/>
      <c r="K271" s="836"/>
      <c r="L271" s="836"/>
      <c r="M271" s="836"/>
      <c r="N271" s="836"/>
      <c r="O271" s="836"/>
      <c r="P271" s="836"/>
      <c r="Q271" s="836"/>
      <c r="R271" s="872"/>
      <c r="S271" s="836"/>
    </row>
    <row r="272" spans="3:19">
      <c r="C272" s="836"/>
      <c r="D272" s="836"/>
      <c r="E272" s="836"/>
      <c r="F272" s="836"/>
      <c r="G272" s="836"/>
      <c r="H272" s="836"/>
      <c r="I272" s="836"/>
      <c r="J272" s="836"/>
      <c r="K272" s="836"/>
      <c r="L272" s="836"/>
      <c r="M272" s="836"/>
      <c r="N272" s="836"/>
      <c r="O272" s="836"/>
      <c r="P272" s="836"/>
      <c r="Q272" s="836"/>
      <c r="R272" s="872"/>
      <c r="S272" s="836"/>
    </row>
    <row r="273" spans="3:19">
      <c r="C273" s="836"/>
      <c r="D273" s="836"/>
      <c r="E273" s="836"/>
      <c r="F273" s="836"/>
      <c r="G273" s="836"/>
      <c r="H273" s="836"/>
      <c r="I273" s="836"/>
      <c r="J273" s="836"/>
      <c r="K273" s="836"/>
      <c r="L273" s="836"/>
      <c r="M273" s="836"/>
      <c r="N273" s="836"/>
      <c r="O273" s="836"/>
      <c r="P273" s="836"/>
      <c r="Q273" s="836"/>
      <c r="R273" s="872"/>
      <c r="S273" s="836"/>
    </row>
    <row r="274" spans="3:19">
      <c r="C274" s="836"/>
      <c r="D274" s="836"/>
      <c r="E274" s="836"/>
      <c r="F274" s="836"/>
      <c r="G274" s="836"/>
      <c r="H274" s="836"/>
      <c r="I274" s="836"/>
      <c r="J274" s="836"/>
      <c r="K274" s="836"/>
      <c r="L274" s="836"/>
      <c r="M274" s="836"/>
      <c r="N274" s="836"/>
      <c r="O274" s="836"/>
      <c r="P274" s="836"/>
      <c r="Q274" s="836"/>
      <c r="R274" s="872"/>
      <c r="S274" s="836"/>
    </row>
    <row r="275" spans="3:19">
      <c r="C275" s="836"/>
      <c r="D275" s="836"/>
      <c r="E275" s="836"/>
      <c r="F275" s="836"/>
      <c r="G275" s="836"/>
      <c r="H275" s="836"/>
      <c r="I275" s="836"/>
      <c r="J275" s="836"/>
      <c r="K275" s="836"/>
      <c r="L275" s="836"/>
      <c r="M275" s="836"/>
      <c r="N275" s="836"/>
      <c r="O275" s="836"/>
      <c r="P275" s="836"/>
      <c r="Q275" s="836"/>
      <c r="R275" s="872"/>
      <c r="S275" s="836"/>
    </row>
    <row r="276" spans="3:19">
      <c r="C276" s="836"/>
      <c r="D276" s="836"/>
      <c r="E276" s="836"/>
      <c r="F276" s="836"/>
      <c r="G276" s="836"/>
      <c r="H276" s="836"/>
      <c r="I276" s="836"/>
      <c r="J276" s="836"/>
      <c r="K276" s="836"/>
      <c r="L276" s="836"/>
      <c r="M276" s="836"/>
      <c r="N276" s="836"/>
      <c r="O276" s="836"/>
      <c r="P276" s="836"/>
      <c r="Q276" s="836"/>
      <c r="R276" s="872"/>
      <c r="S276" s="836"/>
    </row>
    <row r="277" spans="3:19">
      <c r="C277" s="836"/>
      <c r="D277" s="836"/>
      <c r="E277" s="836"/>
      <c r="F277" s="836"/>
      <c r="G277" s="836"/>
      <c r="H277" s="836"/>
      <c r="I277" s="836"/>
      <c r="J277" s="836"/>
      <c r="K277" s="836"/>
      <c r="L277" s="836"/>
      <c r="M277" s="836"/>
      <c r="N277" s="836"/>
      <c r="O277" s="836"/>
      <c r="P277" s="836"/>
      <c r="Q277" s="836"/>
      <c r="R277" s="872"/>
      <c r="S277" s="836"/>
    </row>
    <row r="278" spans="3:19">
      <c r="C278" s="836"/>
      <c r="D278" s="836"/>
      <c r="E278" s="836"/>
      <c r="F278" s="836"/>
      <c r="G278" s="836"/>
      <c r="H278" s="836"/>
      <c r="I278" s="836"/>
      <c r="J278" s="836"/>
      <c r="K278" s="836"/>
      <c r="L278" s="836"/>
      <c r="M278" s="836"/>
      <c r="N278" s="836"/>
      <c r="O278" s="836"/>
      <c r="P278" s="836"/>
      <c r="Q278" s="836"/>
      <c r="R278" s="872"/>
      <c r="S278" s="836"/>
    </row>
    <row r="279" spans="3:19">
      <c r="C279" s="836"/>
      <c r="D279" s="836"/>
      <c r="E279" s="836"/>
      <c r="F279" s="836"/>
      <c r="G279" s="836"/>
      <c r="H279" s="836"/>
      <c r="I279" s="836"/>
      <c r="J279" s="836"/>
      <c r="K279" s="836"/>
      <c r="L279" s="836"/>
      <c r="M279" s="836"/>
      <c r="N279" s="836"/>
      <c r="O279" s="836"/>
      <c r="P279" s="836"/>
      <c r="Q279" s="836"/>
      <c r="R279" s="872"/>
      <c r="S279" s="836"/>
    </row>
    <row r="280" spans="3:19">
      <c r="C280" s="836"/>
      <c r="D280" s="836"/>
      <c r="E280" s="836"/>
      <c r="F280" s="836"/>
      <c r="G280" s="836"/>
      <c r="H280" s="836"/>
      <c r="I280" s="836"/>
      <c r="J280" s="836"/>
      <c r="K280" s="836"/>
      <c r="L280" s="836"/>
      <c r="M280" s="836"/>
      <c r="N280" s="836"/>
      <c r="O280" s="836"/>
      <c r="P280" s="836"/>
      <c r="Q280" s="836"/>
      <c r="R280" s="872"/>
      <c r="S280" s="836"/>
    </row>
    <row r="281" spans="3:19">
      <c r="C281" s="836"/>
      <c r="D281" s="836"/>
      <c r="E281" s="836"/>
      <c r="F281" s="836"/>
      <c r="G281" s="836"/>
      <c r="H281" s="836"/>
      <c r="I281" s="836"/>
      <c r="J281" s="836"/>
      <c r="K281" s="836"/>
      <c r="L281" s="836"/>
      <c r="M281" s="836"/>
      <c r="N281" s="836"/>
      <c r="O281" s="836"/>
      <c r="P281" s="836"/>
      <c r="Q281" s="836"/>
      <c r="R281" s="872"/>
      <c r="S281" s="836"/>
    </row>
    <row r="282" spans="3:19">
      <c r="C282" s="836"/>
      <c r="D282" s="836"/>
      <c r="E282" s="836"/>
      <c r="F282" s="836"/>
      <c r="G282" s="836"/>
      <c r="H282" s="836"/>
      <c r="I282" s="836"/>
      <c r="J282" s="836"/>
      <c r="K282" s="836"/>
      <c r="L282" s="836"/>
      <c r="M282" s="836"/>
      <c r="N282" s="836"/>
      <c r="O282" s="836"/>
      <c r="P282" s="836"/>
      <c r="Q282" s="836"/>
      <c r="R282" s="872"/>
      <c r="S282" s="836"/>
    </row>
    <row r="283" spans="3:19">
      <c r="C283" s="836"/>
      <c r="D283" s="836"/>
      <c r="E283" s="836"/>
      <c r="F283" s="836"/>
      <c r="G283" s="836"/>
      <c r="H283" s="836"/>
      <c r="I283" s="836"/>
      <c r="J283" s="836"/>
      <c r="K283" s="836"/>
      <c r="L283" s="836"/>
      <c r="M283" s="836"/>
      <c r="N283" s="836"/>
      <c r="O283" s="836"/>
      <c r="P283" s="836"/>
      <c r="Q283" s="836"/>
      <c r="R283" s="872"/>
      <c r="S283" s="836"/>
    </row>
    <row r="284" spans="3:19">
      <c r="C284" s="836"/>
      <c r="D284" s="836"/>
      <c r="E284" s="836"/>
      <c r="F284" s="836"/>
      <c r="G284" s="836"/>
      <c r="H284" s="836"/>
      <c r="I284" s="836"/>
      <c r="J284" s="836"/>
      <c r="K284" s="836"/>
      <c r="L284" s="836"/>
      <c r="M284" s="836"/>
      <c r="N284" s="836"/>
      <c r="O284" s="836"/>
      <c r="P284" s="836"/>
      <c r="Q284" s="836"/>
      <c r="R284" s="872"/>
      <c r="S284" s="836"/>
    </row>
    <row r="285" spans="3:19">
      <c r="C285" s="836"/>
      <c r="D285" s="836"/>
      <c r="E285" s="836"/>
      <c r="F285" s="836"/>
      <c r="G285" s="836"/>
      <c r="H285" s="836"/>
      <c r="I285" s="836"/>
      <c r="J285" s="836"/>
      <c r="K285" s="836"/>
      <c r="L285" s="836"/>
      <c r="M285" s="836"/>
      <c r="N285" s="836"/>
      <c r="O285" s="836"/>
      <c r="P285" s="836"/>
      <c r="Q285" s="836"/>
      <c r="R285" s="872"/>
      <c r="S285" s="836"/>
    </row>
    <row r="286" spans="3:19">
      <c r="C286" s="836"/>
      <c r="D286" s="836"/>
      <c r="E286" s="836"/>
      <c r="F286" s="836"/>
      <c r="G286" s="836"/>
      <c r="H286" s="836"/>
      <c r="I286" s="836"/>
      <c r="J286" s="836"/>
      <c r="K286" s="836"/>
      <c r="L286" s="836"/>
      <c r="M286" s="836"/>
      <c r="N286" s="836"/>
      <c r="O286" s="836"/>
      <c r="P286" s="836"/>
      <c r="Q286" s="836"/>
      <c r="R286" s="872"/>
      <c r="S286" s="836"/>
    </row>
    <row r="287" spans="3:19">
      <c r="C287" s="836"/>
      <c r="D287" s="836"/>
      <c r="E287" s="836"/>
      <c r="F287" s="836"/>
      <c r="G287" s="836"/>
      <c r="H287" s="836"/>
      <c r="I287" s="836"/>
      <c r="J287" s="836"/>
      <c r="K287" s="836"/>
      <c r="L287" s="836"/>
      <c r="M287" s="836"/>
      <c r="N287" s="836"/>
      <c r="O287" s="836"/>
      <c r="P287" s="836"/>
      <c r="Q287" s="836"/>
      <c r="R287" s="872"/>
      <c r="S287" s="836"/>
    </row>
    <row r="288" spans="3:19">
      <c r="C288" s="836"/>
      <c r="D288" s="836"/>
      <c r="E288" s="836"/>
      <c r="F288" s="836"/>
      <c r="G288" s="836"/>
      <c r="H288" s="836"/>
      <c r="I288" s="836"/>
      <c r="J288" s="836"/>
      <c r="K288" s="836"/>
      <c r="L288" s="836"/>
      <c r="M288" s="836"/>
      <c r="N288" s="836"/>
      <c r="O288" s="836"/>
      <c r="P288" s="836"/>
      <c r="Q288" s="836"/>
      <c r="R288" s="872"/>
      <c r="S288" s="836"/>
    </row>
    <row r="289" spans="3:19">
      <c r="C289" s="836"/>
      <c r="D289" s="836"/>
      <c r="E289" s="836"/>
      <c r="F289" s="836"/>
      <c r="G289" s="836"/>
      <c r="H289" s="836"/>
      <c r="I289" s="836"/>
      <c r="J289" s="836"/>
      <c r="K289" s="836"/>
      <c r="L289" s="836"/>
      <c r="M289" s="836"/>
      <c r="N289" s="836"/>
      <c r="O289" s="836"/>
      <c r="P289" s="836"/>
      <c r="Q289" s="836"/>
      <c r="R289" s="872"/>
      <c r="S289" s="836"/>
    </row>
    <row r="290" spans="3:19">
      <c r="C290" s="836"/>
      <c r="D290" s="836"/>
      <c r="E290" s="836"/>
      <c r="F290" s="836"/>
      <c r="G290" s="836"/>
      <c r="H290" s="836"/>
      <c r="I290" s="836"/>
      <c r="J290" s="836"/>
      <c r="K290" s="836"/>
      <c r="L290" s="836"/>
      <c r="M290" s="836"/>
      <c r="N290" s="836"/>
      <c r="O290" s="836"/>
      <c r="P290" s="836"/>
      <c r="Q290" s="836"/>
      <c r="R290" s="872"/>
      <c r="S290" s="836"/>
    </row>
    <row r="291" spans="3:19">
      <c r="C291" s="836"/>
      <c r="D291" s="836"/>
      <c r="E291" s="836"/>
      <c r="F291" s="836"/>
      <c r="G291" s="836"/>
      <c r="H291" s="836"/>
      <c r="I291" s="836"/>
      <c r="J291" s="836"/>
      <c r="K291" s="836"/>
      <c r="L291" s="836"/>
      <c r="M291" s="836"/>
      <c r="N291" s="836"/>
      <c r="O291" s="836"/>
      <c r="P291" s="836"/>
      <c r="Q291" s="836"/>
      <c r="R291" s="872"/>
      <c r="S291" s="836"/>
    </row>
    <row r="292" spans="3:19">
      <c r="C292" s="836"/>
      <c r="D292" s="836"/>
      <c r="E292" s="836"/>
      <c r="F292" s="836"/>
      <c r="G292" s="836"/>
      <c r="H292" s="836"/>
      <c r="I292" s="836"/>
      <c r="J292" s="836"/>
      <c r="K292" s="836"/>
      <c r="L292" s="836"/>
      <c r="M292" s="836"/>
      <c r="N292" s="836"/>
      <c r="O292" s="836"/>
      <c r="P292" s="836"/>
      <c r="Q292" s="836"/>
      <c r="R292" s="872"/>
      <c r="S292" s="836"/>
    </row>
    <row r="293" spans="3:19">
      <c r="C293" s="836"/>
      <c r="D293" s="836"/>
      <c r="E293" s="836"/>
      <c r="F293" s="836"/>
      <c r="G293" s="836"/>
      <c r="H293" s="836"/>
      <c r="I293" s="836"/>
      <c r="J293" s="836"/>
      <c r="K293" s="836"/>
      <c r="L293" s="836"/>
      <c r="M293" s="836"/>
      <c r="N293" s="836"/>
      <c r="O293" s="836"/>
      <c r="P293" s="836"/>
      <c r="Q293" s="836"/>
      <c r="R293" s="872"/>
      <c r="S293" s="836"/>
    </row>
    <row r="294" spans="3:19">
      <c r="C294" s="836"/>
      <c r="D294" s="836"/>
      <c r="E294" s="836"/>
      <c r="F294" s="836"/>
      <c r="G294" s="836"/>
      <c r="H294" s="836"/>
      <c r="I294" s="836"/>
      <c r="J294" s="836"/>
      <c r="K294" s="836"/>
      <c r="L294" s="836"/>
      <c r="M294" s="836"/>
      <c r="N294" s="836"/>
      <c r="O294" s="836"/>
      <c r="P294" s="836"/>
      <c r="Q294" s="836"/>
      <c r="R294" s="872"/>
      <c r="S294" s="836"/>
    </row>
    <row r="295" spans="3:19">
      <c r="C295" s="836"/>
      <c r="D295" s="836"/>
      <c r="E295" s="836"/>
      <c r="F295" s="836"/>
      <c r="G295" s="836"/>
      <c r="H295" s="836"/>
      <c r="I295" s="836"/>
      <c r="J295" s="836"/>
      <c r="K295" s="836"/>
      <c r="L295" s="836"/>
      <c r="M295" s="836"/>
      <c r="N295" s="836"/>
      <c r="O295" s="836"/>
      <c r="P295" s="836"/>
      <c r="Q295" s="836"/>
      <c r="R295" s="872"/>
      <c r="S295" s="836"/>
    </row>
    <row r="296" spans="3:19">
      <c r="C296" s="836"/>
      <c r="D296" s="836"/>
      <c r="E296" s="836"/>
      <c r="F296" s="836"/>
      <c r="G296" s="836"/>
      <c r="H296" s="836"/>
      <c r="I296" s="836"/>
      <c r="J296" s="836"/>
      <c r="K296" s="836"/>
      <c r="L296" s="836"/>
      <c r="M296" s="836"/>
      <c r="N296" s="836"/>
      <c r="O296" s="836"/>
      <c r="P296" s="836"/>
      <c r="Q296" s="836"/>
      <c r="R296" s="872"/>
      <c r="S296" s="836"/>
    </row>
    <row r="297" spans="3:19">
      <c r="C297" s="836"/>
      <c r="D297" s="836"/>
      <c r="E297" s="836"/>
      <c r="F297" s="836"/>
      <c r="G297" s="836"/>
      <c r="H297" s="836"/>
      <c r="I297" s="836"/>
      <c r="J297" s="836"/>
      <c r="K297" s="836"/>
      <c r="L297" s="836"/>
      <c r="M297" s="836"/>
      <c r="N297" s="836"/>
      <c r="O297" s="836"/>
      <c r="P297" s="836"/>
      <c r="Q297" s="836"/>
      <c r="R297" s="872"/>
      <c r="S297" s="836"/>
    </row>
    <row r="298" spans="3:19">
      <c r="C298" s="836"/>
      <c r="D298" s="836"/>
      <c r="E298" s="836"/>
      <c r="F298" s="836"/>
      <c r="G298" s="836"/>
      <c r="H298" s="836"/>
      <c r="I298" s="836"/>
      <c r="J298" s="836"/>
      <c r="K298" s="836"/>
      <c r="L298" s="836"/>
      <c r="M298" s="836"/>
      <c r="N298" s="836"/>
      <c r="O298" s="836"/>
      <c r="P298" s="836"/>
      <c r="Q298" s="836"/>
      <c r="R298" s="872"/>
      <c r="S298" s="836"/>
    </row>
    <row r="299" spans="3:19">
      <c r="C299" s="836"/>
      <c r="D299" s="836"/>
      <c r="E299" s="836"/>
      <c r="F299" s="836"/>
      <c r="G299" s="836"/>
      <c r="H299" s="836"/>
      <c r="I299" s="836"/>
      <c r="J299" s="836"/>
      <c r="K299" s="836"/>
      <c r="L299" s="836"/>
      <c r="M299" s="836"/>
      <c r="N299" s="836"/>
      <c r="O299" s="836"/>
      <c r="P299" s="836"/>
      <c r="Q299" s="836"/>
      <c r="R299" s="872"/>
      <c r="S299" s="836"/>
    </row>
    <row r="300" spans="3:19">
      <c r="C300" s="836"/>
      <c r="D300" s="836"/>
      <c r="E300" s="836"/>
      <c r="F300" s="836"/>
      <c r="G300" s="836"/>
      <c r="H300" s="836"/>
      <c r="I300" s="836"/>
      <c r="J300" s="836"/>
      <c r="K300" s="836"/>
      <c r="L300" s="836"/>
      <c r="M300" s="836"/>
      <c r="N300" s="836"/>
      <c r="O300" s="836"/>
      <c r="P300" s="836"/>
      <c r="Q300" s="836"/>
      <c r="R300" s="872"/>
      <c r="S300" s="836"/>
    </row>
    <row r="301" spans="3:19">
      <c r="C301" s="836"/>
      <c r="D301" s="836"/>
      <c r="E301" s="836"/>
      <c r="F301" s="836"/>
      <c r="G301" s="836"/>
      <c r="H301" s="836"/>
      <c r="I301" s="836"/>
      <c r="J301" s="836"/>
      <c r="K301" s="836"/>
      <c r="L301" s="836"/>
      <c r="M301" s="836"/>
      <c r="N301" s="836"/>
      <c r="O301" s="836"/>
      <c r="P301" s="836"/>
      <c r="Q301" s="836"/>
      <c r="R301" s="872"/>
      <c r="S301" s="836"/>
    </row>
    <row r="302" spans="3:19">
      <c r="C302" s="836"/>
      <c r="D302" s="836"/>
      <c r="E302" s="836"/>
      <c r="F302" s="836"/>
      <c r="G302" s="836"/>
      <c r="H302" s="836"/>
      <c r="I302" s="836"/>
      <c r="J302" s="836"/>
      <c r="K302" s="836"/>
      <c r="L302" s="836"/>
      <c r="M302" s="836"/>
      <c r="N302" s="836"/>
      <c r="O302" s="836"/>
      <c r="P302" s="836"/>
      <c r="Q302" s="836"/>
      <c r="R302" s="872"/>
      <c r="S302" s="836"/>
    </row>
    <row r="303" spans="3:19">
      <c r="C303" s="836"/>
      <c r="D303" s="836"/>
      <c r="E303" s="836"/>
      <c r="F303" s="836"/>
      <c r="G303" s="836"/>
      <c r="H303" s="836"/>
      <c r="I303" s="836"/>
      <c r="J303" s="836"/>
      <c r="K303" s="836"/>
      <c r="L303" s="836"/>
      <c r="M303" s="836"/>
      <c r="N303" s="836"/>
      <c r="O303" s="836"/>
      <c r="P303" s="836"/>
      <c r="Q303" s="836"/>
      <c r="R303" s="872"/>
      <c r="S303" s="836"/>
    </row>
    <row r="304" spans="3:19">
      <c r="C304" s="836"/>
      <c r="D304" s="836"/>
      <c r="E304" s="836"/>
      <c r="F304" s="836"/>
      <c r="G304" s="836"/>
      <c r="H304" s="836"/>
      <c r="I304" s="836"/>
      <c r="J304" s="836"/>
      <c r="K304" s="836"/>
      <c r="L304" s="836"/>
      <c r="M304" s="836"/>
      <c r="N304" s="836"/>
      <c r="O304" s="836"/>
      <c r="P304" s="836"/>
      <c r="Q304" s="836"/>
      <c r="R304" s="872"/>
      <c r="S304" s="836"/>
    </row>
    <row r="305" spans="3:19">
      <c r="C305" s="836"/>
      <c r="D305" s="836"/>
      <c r="E305" s="836"/>
      <c r="F305" s="836"/>
      <c r="G305" s="836"/>
      <c r="H305" s="836"/>
      <c r="I305" s="836"/>
      <c r="J305" s="836"/>
      <c r="K305" s="836"/>
      <c r="L305" s="836"/>
      <c r="M305" s="836"/>
      <c r="N305" s="836"/>
      <c r="O305" s="836"/>
      <c r="P305" s="836"/>
      <c r="Q305" s="836"/>
      <c r="R305" s="872"/>
      <c r="S305" s="836"/>
    </row>
    <row r="306" spans="3:19">
      <c r="C306" s="836"/>
      <c r="D306" s="836"/>
      <c r="E306" s="836"/>
      <c r="F306" s="836"/>
      <c r="G306" s="836"/>
      <c r="H306" s="836"/>
      <c r="I306" s="836"/>
      <c r="J306" s="836"/>
      <c r="K306" s="836"/>
      <c r="L306" s="836"/>
      <c r="M306" s="836"/>
      <c r="N306" s="836"/>
      <c r="O306" s="836"/>
      <c r="P306" s="836"/>
      <c r="Q306" s="836"/>
      <c r="R306" s="872"/>
      <c r="S306" s="836"/>
    </row>
    <row r="307" spans="3:19">
      <c r="C307" s="836"/>
      <c r="D307" s="836"/>
      <c r="E307" s="836"/>
      <c r="F307" s="836"/>
      <c r="G307" s="836"/>
      <c r="H307" s="836"/>
      <c r="I307" s="836"/>
      <c r="J307" s="836"/>
      <c r="K307" s="836"/>
      <c r="L307" s="836"/>
      <c r="M307" s="836"/>
      <c r="N307" s="836"/>
      <c r="O307" s="836"/>
      <c r="P307" s="836"/>
      <c r="Q307" s="836"/>
      <c r="R307" s="872"/>
      <c r="S307" s="836"/>
    </row>
    <row r="308" spans="3:19">
      <c r="C308" s="836"/>
      <c r="D308" s="836"/>
      <c r="E308" s="836"/>
      <c r="F308" s="836"/>
      <c r="G308" s="836"/>
      <c r="H308" s="836"/>
      <c r="I308" s="836"/>
      <c r="J308" s="836"/>
      <c r="K308" s="836"/>
      <c r="L308" s="836"/>
      <c r="M308" s="836"/>
      <c r="N308" s="836"/>
      <c r="O308" s="836"/>
      <c r="P308" s="836"/>
      <c r="Q308" s="836"/>
      <c r="R308" s="872"/>
      <c r="S308" s="836"/>
    </row>
    <row r="309" spans="3:19">
      <c r="C309" s="836"/>
      <c r="D309" s="836"/>
      <c r="E309" s="836"/>
      <c r="F309" s="836"/>
      <c r="G309" s="836"/>
      <c r="H309" s="836"/>
      <c r="I309" s="836"/>
      <c r="J309" s="836"/>
      <c r="K309" s="836"/>
      <c r="L309" s="836"/>
      <c r="M309" s="836"/>
      <c r="N309" s="836"/>
      <c r="O309" s="836"/>
      <c r="P309" s="836"/>
      <c r="Q309" s="836"/>
      <c r="R309" s="872"/>
      <c r="S309" s="836"/>
    </row>
    <row r="310" spans="3:19">
      <c r="C310" s="836"/>
      <c r="D310" s="836"/>
      <c r="E310" s="836"/>
      <c r="F310" s="836"/>
      <c r="G310" s="836"/>
      <c r="H310" s="836"/>
      <c r="I310" s="836"/>
      <c r="J310" s="836"/>
      <c r="K310" s="836"/>
      <c r="L310" s="836"/>
      <c r="M310" s="836"/>
      <c r="N310" s="836"/>
      <c r="O310" s="836"/>
      <c r="P310" s="836"/>
      <c r="Q310" s="836"/>
      <c r="R310" s="872"/>
      <c r="S310" s="836"/>
    </row>
    <row r="311" spans="3:19">
      <c r="C311" s="836"/>
      <c r="D311" s="836"/>
      <c r="E311" s="836"/>
      <c r="F311" s="836"/>
      <c r="G311" s="836"/>
      <c r="H311" s="836"/>
      <c r="I311" s="836"/>
      <c r="J311" s="836"/>
      <c r="K311" s="836"/>
      <c r="L311" s="836"/>
      <c r="M311" s="836"/>
      <c r="N311" s="836"/>
      <c r="O311" s="836"/>
      <c r="P311" s="836"/>
      <c r="Q311" s="836"/>
      <c r="R311" s="872"/>
      <c r="S311" s="836"/>
    </row>
    <row r="312" spans="3:19">
      <c r="C312" s="836"/>
      <c r="D312" s="836"/>
      <c r="E312" s="836"/>
      <c r="F312" s="836"/>
      <c r="G312" s="836"/>
      <c r="H312" s="836"/>
      <c r="I312" s="836"/>
      <c r="J312" s="836"/>
      <c r="K312" s="836"/>
      <c r="L312" s="836"/>
      <c r="M312" s="836"/>
      <c r="N312" s="836"/>
      <c r="O312" s="836"/>
      <c r="P312" s="836"/>
      <c r="Q312" s="836"/>
      <c r="R312" s="872"/>
      <c r="S312" s="836"/>
    </row>
    <row r="313" spans="3:19">
      <c r="C313" s="836"/>
      <c r="D313" s="836"/>
      <c r="E313" s="836"/>
      <c r="F313" s="836"/>
      <c r="G313" s="836"/>
      <c r="H313" s="836"/>
      <c r="I313" s="836"/>
      <c r="J313" s="836"/>
      <c r="K313" s="836"/>
      <c r="L313" s="836"/>
      <c r="M313" s="836"/>
      <c r="N313" s="836"/>
      <c r="O313" s="836"/>
      <c r="P313" s="836"/>
      <c r="Q313" s="836"/>
      <c r="R313" s="872"/>
      <c r="S313" s="836"/>
    </row>
    <row r="314" spans="3:19">
      <c r="C314" s="836"/>
      <c r="D314" s="836"/>
      <c r="E314" s="836"/>
      <c r="F314" s="836"/>
      <c r="G314" s="836"/>
      <c r="H314" s="836"/>
      <c r="I314" s="836"/>
      <c r="J314" s="836"/>
      <c r="K314" s="836"/>
      <c r="L314" s="836"/>
      <c r="M314" s="836"/>
      <c r="N314" s="836"/>
      <c r="O314" s="836"/>
      <c r="P314" s="836"/>
      <c r="Q314" s="836"/>
      <c r="R314" s="872"/>
      <c r="S314" s="836"/>
    </row>
    <row r="315" spans="3:19">
      <c r="C315" s="836"/>
      <c r="D315" s="836"/>
      <c r="E315" s="836"/>
      <c r="F315" s="836"/>
      <c r="G315" s="836"/>
      <c r="H315" s="836"/>
      <c r="I315" s="836"/>
      <c r="J315" s="836"/>
      <c r="K315" s="836"/>
      <c r="L315" s="836"/>
      <c r="M315" s="836"/>
      <c r="N315" s="836"/>
      <c r="O315" s="836"/>
      <c r="P315" s="836"/>
      <c r="Q315" s="836"/>
      <c r="R315" s="872"/>
      <c r="S315" s="836"/>
    </row>
    <row r="316" spans="3:19">
      <c r="C316" s="836"/>
      <c r="D316" s="836"/>
      <c r="E316" s="836"/>
      <c r="F316" s="836"/>
      <c r="G316" s="836"/>
      <c r="H316" s="836"/>
      <c r="I316" s="836"/>
      <c r="J316" s="836"/>
      <c r="K316" s="836"/>
      <c r="L316" s="836"/>
      <c r="M316" s="836"/>
      <c r="N316" s="836"/>
      <c r="O316" s="836"/>
      <c r="P316" s="836"/>
      <c r="Q316" s="836"/>
      <c r="R316" s="872"/>
      <c r="S316" s="836"/>
    </row>
    <row r="317" spans="3:19">
      <c r="C317" s="836"/>
      <c r="D317" s="836"/>
      <c r="E317" s="836"/>
      <c r="F317" s="836"/>
      <c r="G317" s="836"/>
      <c r="H317" s="836"/>
      <c r="I317" s="836"/>
      <c r="J317" s="836"/>
      <c r="K317" s="836"/>
      <c r="L317" s="836"/>
      <c r="M317" s="836"/>
      <c r="N317" s="836"/>
      <c r="O317" s="836"/>
      <c r="P317" s="836"/>
      <c r="Q317" s="836"/>
      <c r="R317" s="872"/>
      <c r="S317" s="836"/>
    </row>
    <row r="318" spans="3:19">
      <c r="C318" s="836"/>
      <c r="D318" s="836"/>
      <c r="E318" s="836"/>
      <c r="F318" s="836"/>
      <c r="G318" s="836"/>
      <c r="H318" s="836"/>
      <c r="I318" s="836"/>
      <c r="J318" s="836"/>
      <c r="K318" s="836"/>
      <c r="L318" s="836"/>
      <c r="M318" s="836"/>
      <c r="N318" s="836"/>
      <c r="O318" s="836"/>
      <c r="P318" s="836"/>
      <c r="Q318" s="836"/>
      <c r="R318" s="872"/>
      <c r="S318" s="836"/>
    </row>
    <row r="319" spans="3:19">
      <c r="C319" s="836"/>
      <c r="D319" s="836"/>
      <c r="E319" s="836"/>
      <c r="F319" s="836"/>
      <c r="G319" s="836"/>
      <c r="H319" s="836"/>
      <c r="I319" s="836"/>
      <c r="J319" s="836"/>
      <c r="K319" s="836"/>
      <c r="L319" s="836"/>
      <c r="M319" s="836"/>
      <c r="N319" s="836"/>
      <c r="O319" s="836"/>
      <c r="P319" s="836"/>
      <c r="Q319" s="836"/>
      <c r="R319" s="872"/>
      <c r="S319" s="836"/>
    </row>
    <row r="320" spans="3:19">
      <c r="C320" s="836"/>
      <c r="D320" s="836"/>
      <c r="E320" s="836"/>
      <c r="F320" s="836"/>
      <c r="G320" s="836"/>
      <c r="H320" s="836"/>
      <c r="I320" s="836"/>
      <c r="J320" s="836"/>
      <c r="K320" s="836"/>
      <c r="L320" s="836"/>
      <c r="M320" s="836"/>
      <c r="N320" s="836"/>
      <c r="O320" s="836"/>
      <c r="P320" s="836"/>
      <c r="Q320" s="836"/>
      <c r="R320" s="872"/>
      <c r="S320" s="836"/>
    </row>
    <row r="321" spans="3:19">
      <c r="C321" s="836"/>
      <c r="D321" s="836"/>
      <c r="E321" s="836"/>
      <c r="F321" s="836"/>
      <c r="G321" s="836"/>
      <c r="H321" s="836"/>
      <c r="I321" s="836"/>
      <c r="J321" s="836"/>
      <c r="K321" s="836"/>
      <c r="L321" s="836"/>
      <c r="M321" s="836"/>
      <c r="N321" s="836"/>
      <c r="O321" s="836"/>
      <c r="P321" s="836"/>
      <c r="Q321" s="836"/>
      <c r="R321" s="872"/>
      <c r="S321" s="836"/>
    </row>
    <row r="322" spans="3:19">
      <c r="C322" s="836"/>
      <c r="D322" s="836"/>
      <c r="E322" s="836"/>
      <c r="F322" s="836"/>
      <c r="G322" s="836"/>
      <c r="H322" s="836"/>
      <c r="I322" s="836"/>
      <c r="J322" s="836"/>
      <c r="K322" s="836"/>
      <c r="L322" s="836"/>
      <c r="M322" s="836"/>
      <c r="N322" s="836"/>
      <c r="O322" s="836"/>
      <c r="P322" s="836"/>
      <c r="Q322" s="836"/>
      <c r="R322" s="872"/>
      <c r="S322" s="836"/>
    </row>
    <row r="323" spans="3:19">
      <c r="C323" s="836"/>
      <c r="D323" s="836"/>
      <c r="E323" s="836"/>
      <c r="F323" s="836"/>
      <c r="G323" s="836"/>
      <c r="H323" s="836"/>
      <c r="I323" s="836"/>
      <c r="J323" s="836"/>
      <c r="K323" s="836"/>
      <c r="L323" s="836"/>
      <c r="M323" s="836"/>
      <c r="N323" s="836"/>
      <c r="O323" s="836"/>
      <c r="P323" s="836"/>
      <c r="Q323" s="836"/>
      <c r="R323" s="872"/>
      <c r="S323" s="836"/>
    </row>
    <row r="324" spans="3:19">
      <c r="C324" s="836"/>
      <c r="D324" s="836"/>
      <c r="E324" s="836"/>
      <c r="F324" s="836"/>
      <c r="G324" s="836"/>
      <c r="H324" s="836"/>
      <c r="I324" s="836"/>
      <c r="J324" s="836"/>
      <c r="K324" s="836"/>
      <c r="L324" s="836"/>
      <c r="M324" s="836"/>
      <c r="N324" s="836"/>
      <c r="O324" s="836"/>
      <c r="P324" s="836"/>
      <c r="Q324" s="836"/>
      <c r="R324" s="872"/>
      <c r="S324" s="836"/>
    </row>
    <row r="325" spans="3:19">
      <c r="C325" s="836"/>
      <c r="D325" s="836"/>
      <c r="E325" s="836"/>
      <c r="F325" s="836"/>
      <c r="G325" s="836"/>
      <c r="H325" s="836"/>
      <c r="I325" s="836"/>
      <c r="J325" s="836"/>
      <c r="K325" s="836"/>
      <c r="L325" s="836"/>
      <c r="M325" s="836"/>
      <c r="N325" s="836"/>
      <c r="O325" s="836"/>
      <c r="P325" s="836"/>
      <c r="Q325" s="836"/>
      <c r="R325" s="872"/>
      <c r="S325" s="836"/>
    </row>
    <row r="326" spans="3:19">
      <c r="C326" s="836"/>
      <c r="D326" s="836"/>
      <c r="E326" s="836"/>
      <c r="F326" s="836"/>
      <c r="G326" s="836"/>
      <c r="H326" s="836"/>
      <c r="I326" s="836"/>
      <c r="J326" s="836"/>
      <c r="K326" s="836"/>
      <c r="L326" s="836"/>
      <c r="M326" s="836"/>
      <c r="N326" s="836"/>
      <c r="O326" s="836"/>
      <c r="P326" s="836"/>
      <c r="Q326" s="836"/>
      <c r="R326" s="872"/>
      <c r="S326" s="836"/>
    </row>
    <row r="327" spans="3:19">
      <c r="C327" s="836"/>
      <c r="D327" s="836"/>
      <c r="E327" s="836"/>
      <c r="F327" s="836"/>
      <c r="G327" s="836"/>
      <c r="H327" s="836"/>
      <c r="I327" s="836"/>
      <c r="J327" s="836"/>
      <c r="K327" s="836"/>
      <c r="L327" s="836"/>
      <c r="M327" s="836"/>
      <c r="N327" s="836"/>
      <c r="O327" s="836"/>
      <c r="P327" s="836"/>
      <c r="Q327" s="836"/>
      <c r="R327" s="872"/>
      <c r="S327" s="836"/>
    </row>
    <row r="328" spans="3:19">
      <c r="C328" s="836"/>
      <c r="D328" s="836"/>
      <c r="E328" s="836"/>
      <c r="F328" s="836"/>
      <c r="G328" s="836"/>
      <c r="H328" s="836"/>
      <c r="I328" s="836"/>
      <c r="J328" s="836"/>
      <c r="K328" s="836"/>
      <c r="L328" s="836"/>
      <c r="M328" s="836"/>
      <c r="N328" s="836"/>
      <c r="O328" s="836"/>
      <c r="P328" s="836"/>
      <c r="Q328" s="836"/>
      <c r="R328" s="872"/>
      <c r="S328" s="836"/>
    </row>
    <row r="329" spans="3:19">
      <c r="C329" s="836"/>
      <c r="D329" s="836"/>
      <c r="E329" s="836"/>
      <c r="F329" s="836"/>
      <c r="G329" s="836"/>
      <c r="H329" s="836"/>
      <c r="I329" s="836"/>
      <c r="J329" s="836"/>
      <c r="K329" s="836"/>
      <c r="L329" s="836"/>
      <c r="M329" s="836"/>
      <c r="N329" s="836"/>
      <c r="O329" s="836"/>
      <c r="P329" s="836"/>
      <c r="Q329" s="836"/>
      <c r="R329" s="872"/>
      <c r="S329" s="836"/>
    </row>
    <row r="330" spans="3:19">
      <c r="C330" s="836"/>
      <c r="D330" s="836"/>
      <c r="E330" s="836"/>
      <c r="F330" s="836"/>
      <c r="G330" s="836"/>
      <c r="H330" s="836"/>
      <c r="I330" s="836"/>
      <c r="J330" s="836"/>
      <c r="K330" s="836"/>
      <c r="L330" s="836"/>
      <c r="M330" s="836"/>
      <c r="N330" s="836"/>
      <c r="O330" s="836"/>
      <c r="P330" s="836"/>
      <c r="Q330" s="836"/>
      <c r="R330" s="872"/>
      <c r="S330" s="836"/>
    </row>
    <row r="331" spans="3:19">
      <c r="C331" s="836"/>
      <c r="D331" s="836"/>
      <c r="E331" s="836"/>
      <c r="F331" s="836"/>
      <c r="G331" s="836"/>
      <c r="H331" s="836"/>
      <c r="I331" s="836"/>
      <c r="J331" s="836"/>
      <c r="K331" s="836"/>
      <c r="L331" s="836"/>
      <c r="M331" s="836"/>
      <c r="N331" s="836"/>
      <c r="O331" s="836"/>
      <c r="P331" s="836"/>
      <c r="Q331" s="836"/>
      <c r="R331" s="872"/>
      <c r="S331" s="836"/>
    </row>
    <row r="332" spans="3:19">
      <c r="C332" s="836"/>
      <c r="D332" s="836"/>
      <c r="E332" s="836"/>
      <c r="F332" s="836"/>
      <c r="G332" s="836"/>
      <c r="H332" s="836"/>
      <c r="I332" s="836"/>
      <c r="J332" s="836"/>
      <c r="K332" s="836"/>
      <c r="L332" s="836"/>
      <c r="M332" s="836"/>
      <c r="N332" s="836"/>
      <c r="O332" s="836"/>
      <c r="P332" s="836"/>
      <c r="Q332" s="836"/>
      <c r="R332" s="872"/>
      <c r="S332" s="836"/>
    </row>
    <row r="333" spans="3:19">
      <c r="C333" s="836"/>
      <c r="D333" s="836"/>
      <c r="E333" s="836"/>
      <c r="F333" s="836"/>
      <c r="G333" s="836"/>
      <c r="H333" s="836"/>
      <c r="I333" s="836"/>
      <c r="J333" s="836"/>
      <c r="K333" s="836"/>
      <c r="L333" s="836"/>
      <c r="M333" s="836"/>
      <c r="N333" s="836"/>
      <c r="O333" s="836"/>
      <c r="P333" s="836"/>
      <c r="Q333" s="836"/>
      <c r="R333" s="872"/>
      <c r="S333" s="836"/>
    </row>
    <row r="334" spans="3:19">
      <c r="C334" s="836"/>
      <c r="D334" s="836"/>
      <c r="E334" s="836"/>
      <c r="F334" s="836"/>
      <c r="G334" s="836"/>
      <c r="H334" s="836"/>
      <c r="I334" s="836"/>
      <c r="J334" s="836"/>
      <c r="K334" s="836"/>
      <c r="L334" s="836"/>
      <c r="M334" s="836"/>
      <c r="N334" s="836"/>
      <c r="O334" s="836"/>
      <c r="P334" s="836"/>
      <c r="Q334" s="836"/>
      <c r="R334" s="872"/>
      <c r="S334" s="836"/>
    </row>
    <row r="335" spans="3:19">
      <c r="C335" s="836"/>
      <c r="D335" s="836"/>
      <c r="E335" s="836"/>
      <c r="F335" s="836"/>
      <c r="G335" s="836"/>
      <c r="H335" s="836"/>
      <c r="I335" s="836"/>
      <c r="J335" s="836"/>
      <c r="K335" s="836"/>
      <c r="L335" s="836"/>
      <c r="M335" s="836"/>
      <c r="N335" s="836"/>
      <c r="O335" s="836"/>
      <c r="P335" s="836"/>
      <c r="Q335" s="836"/>
      <c r="R335" s="872"/>
      <c r="S335" s="836"/>
    </row>
    <row r="336" spans="3:19">
      <c r="C336" s="836"/>
      <c r="D336" s="836"/>
      <c r="E336" s="836"/>
      <c r="F336" s="836"/>
      <c r="G336" s="836"/>
      <c r="H336" s="836"/>
      <c r="I336" s="836"/>
      <c r="J336" s="836"/>
      <c r="K336" s="836"/>
      <c r="L336" s="836"/>
      <c r="M336" s="836"/>
      <c r="N336" s="836"/>
      <c r="O336" s="836"/>
      <c r="P336" s="836"/>
      <c r="Q336" s="836"/>
      <c r="R336" s="872"/>
      <c r="S336" s="836"/>
    </row>
  </sheetData>
  <mergeCells count="8">
    <mergeCell ref="C71:Q71"/>
    <mergeCell ref="C72:D72"/>
    <mergeCell ref="E1:Q1"/>
    <mergeCell ref="P3:Q3"/>
    <mergeCell ref="E6:P6"/>
    <mergeCell ref="C34:D34"/>
    <mergeCell ref="C56:D56"/>
    <mergeCell ref="C70:Q70"/>
  </mergeCells>
  <conditionalFormatting sqref="E7:Q7">
    <cfRule type="cellIs" dxfId="5"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dimension ref="A1:P68"/>
  <sheetViews>
    <sheetView zoomScaleNormal="100" workbookViewId="0"/>
  </sheetViews>
  <sheetFormatPr defaultRowHeight="12.75"/>
  <cols>
    <col min="1" max="1" width="1" style="132" customWidth="1"/>
    <col min="2" max="2" width="2.5703125" style="132" customWidth="1"/>
    <col min="3" max="3" width="1" style="132" customWidth="1"/>
    <col min="4" max="4" width="15.42578125" style="132" customWidth="1"/>
    <col min="5" max="6" width="16" style="132" customWidth="1"/>
    <col min="7" max="9" width="15.7109375" style="132" customWidth="1"/>
    <col min="10" max="10" width="0.85546875" style="132" customWidth="1"/>
    <col min="11" max="11" width="2.5703125" style="132" customWidth="1"/>
    <col min="12" max="12" width="1" style="132" customWidth="1"/>
    <col min="13" max="13" width="9.140625" style="264"/>
    <col min="14" max="235" width="9.140625" style="132"/>
    <col min="236" max="236" width="1" style="132" customWidth="1"/>
    <col min="237" max="237" width="2.5703125" style="132" customWidth="1"/>
    <col min="238" max="238" width="2.42578125" style="132" customWidth="1"/>
    <col min="239" max="239" width="11.42578125" style="132" customWidth="1"/>
    <col min="240" max="240" width="1.140625" style="132" customWidth="1"/>
    <col min="241" max="241" width="12.85546875" style="132" customWidth="1"/>
    <col min="242" max="242" width="1.140625" style="132" customWidth="1"/>
    <col min="243" max="244" width="12.85546875" style="132" customWidth="1"/>
    <col min="245" max="245" width="1.140625" style="132" customWidth="1"/>
    <col min="246" max="248" width="12.85546875" style="132" customWidth="1"/>
    <col min="249" max="249" width="0.85546875" style="132" customWidth="1"/>
    <col min="250" max="250" width="2.5703125" style="132" customWidth="1"/>
    <col min="251" max="251" width="1" style="132" customWidth="1"/>
    <col min="252" max="491" width="9.140625" style="132"/>
    <col min="492" max="492" width="1" style="132" customWidth="1"/>
    <col min="493" max="493" width="2.5703125" style="132" customWidth="1"/>
    <col min="494" max="494" width="2.42578125" style="132" customWidth="1"/>
    <col min="495" max="495" width="11.42578125" style="132" customWidth="1"/>
    <col min="496" max="496" width="1.140625" style="132" customWidth="1"/>
    <col min="497" max="497" width="12.85546875" style="132" customWidth="1"/>
    <col min="498" max="498" width="1.140625" style="132" customWidth="1"/>
    <col min="499" max="500" width="12.85546875" style="132" customWidth="1"/>
    <col min="501" max="501" width="1.140625" style="132" customWidth="1"/>
    <col min="502" max="504" width="12.85546875" style="132" customWidth="1"/>
    <col min="505" max="505" width="0.85546875" style="132" customWidth="1"/>
    <col min="506" max="506" width="2.5703125" style="132" customWidth="1"/>
    <col min="507" max="507" width="1" style="132" customWidth="1"/>
    <col min="508" max="747" width="9.140625" style="132"/>
    <col min="748" max="748" width="1" style="132" customWidth="1"/>
    <col min="749" max="749" width="2.5703125" style="132" customWidth="1"/>
    <col min="750" max="750" width="2.42578125" style="132" customWidth="1"/>
    <col min="751" max="751" width="11.42578125" style="132" customWidth="1"/>
    <col min="752" max="752" width="1.140625" style="132" customWidth="1"/>
    <col min="753" max="753" width="12.85546875" style="132" customWidth="1"/>
    <col min="754" max="754" width="1.140625" style="132" customWidth="1"/>
    <col min="755" max="756" width="12.85546875" style="132" customWidth="1"/>
    <col min="757" max="757" width="1.140625" style="132" customWidth="1"/>
    <col min="758" max="760" width="12.85546875" style="132" customWidth="1"/>
    <col min="761" max="761" width="0.85546875" style="132" customWidth="1"/>
    <col min="762" max="762" width="2.5703125" style="132" customWidth="1"/>
    <col min="763" max="763" width="1" style="132" customWidth="1"/>
    <col min="764" max="1003" width="9.140625" style="132"/>
    <col min="1004" max="1004" width="1" style="132" customWidth="1"/>
    <col min="1005" max="1005" width="2.5703125" style="132" customWidth="1"/>
    <col min="1006" max="1006" width="2.42578125" style="132" customWidth="1"/>
    <col min="1007" max="1007" width="11.42578125" style="132" customWidth="1"/>
    <col min="1008" max="1008" width="1.140625" style="132" customWidth="1"/>
    <col min="1009" max="1009" width="12.85546875" style="132" customWidth="1"/>
    <col min="1010" max="1010" width="1.140625" style="132" customWidth="1"/>
    <col min="1011" max="1012" width="12.85546875" style="132" customWidth="1"/>
    <col min="1013" max="1013" width="1.140625" style="132" customWidth="1"/>
    <col min="1014" max="1016" width="12.85546875" style="132" customWidth="1"/>
    <col min="1017" max="1017" width="0.85546875" style="132" customWidth="1"/>
    <col min="1018" max="1018" width="2.5703125" style="132" customWidth="1"/>
    <col min="1019" max="1019" width="1" style="132" customWidth="1"/>
    <col min="1020" max="1259" width="9.140625" style="132"/>
    <col min="1260" max="1260" width="1" style="132" customWidth="1"/>
    <col min="1261" max="1261" width="2.5703125" style="132" customWidth="1"/>
    <col min="1262" max="1262" width="2.42578125" style="132" customWidth="1"/>
    <col min="1263" max="1263" width="11.42578125" style="132" customWidth="1"/>
    <col min="1264" max="1264" width="1.140625" style="132" customWidth="1"/>
    <col min="1265" max="1265" width="12.85546875" style="132" customWidth="1"/>
    <col min="1266" max="1266" width="1.140625" style="132" customWidth="1"/>
    <col min="1267" max="1268" width="12.85546875" style="132" customWidth="1"/>
    <col min="1269" max="1269" width="1.140625" style="132" customWidth="1"/>
    <col min="1270" max="1272" width="12.85546875" style="132" customWidth="1"/>
    <col min="1273" max="1273" width="0.85546875" style="132" customWidth="1"/>
    <col min="1274" max="1274" width="2.5703125" style="132" customWidth="1"/>
    <col min="1275" max="1275" width="1" style="132" customWidth="1"/>
    <col min="1276" max="1515" width="9.140625" style="132"/>
    <col min="1516" max="1516" width="1" style="132" customWidth="1"/>
    <col min="1517" max="1517" width="2.5703125" style="132" customWidth="1"/>
    <col min="1518" max="1518" width="2.42578125" style="132" customWidth="1"/>
    <col min="1519" max="1519" width="11.42578125" style="132" customWidth="1"/>
    <col min="1520" max="1520" width="1.140625" style="132" customWidth="1"/>
    <col min="1521" max="1521" width="12.85546875" style="132" customWidth="1"/>
    <col min="1522" max="1522" width="1.140625" style="132" customWidth="1"/>
    <col min="1523" max="1524" width="12.85546875" style="132" customWidth="1"/>
    <col min="1525" max="1525" width="1.140625" style="132" customWidth="1"/>
    <col min="1526" max="1528" width="12.85546875" style="132" customWidth="1"/>
    <col min="1529" max="1529" width="0.85546875" style="132" customWidth="1"/>
    <col min="1530" max="1530" width="2.5703125" style="132" customWidth="1"/>
    <col min="1531" max="1531" width="1" style="132" customWidth="1"/>
    <col min="1532" max="1771" width="9.140625" style="132"/>
    <col min="1772" max="1772" width="1" style="132" customWidth="1"/>
    <col min="1773" max="1773" width="2.5703125" style="132" customWidth="1"/>
    <col min="1774" max="1774" width="2.42578125" style="132" customWidth="1"/>
    <col min="1775" max="1775" width="11.42578125" style="132" customWidth="1"/>
    <col min="1776" max="1776" width="1.140625" style="132" customWidth="1"/>
    <col min="1777" max="1777" width="12.85546875" style="132" customWidth="1"/>
    <col min="1778" max="1778" width="1.140625" style="132" customWidth="1"/>
    <col min="1779" max="1780" width="12.85546875" style="132" customWidth="1"/>
    <col min="1781" max="1781" width="1.140625" style="132" customWidth="1"/>
    <col min="1782" max="1784" width="12.85546875" style="132" customWidth="1"/>
    <col min="1785" max="1785" width="0.85546875" style="132" customWidth="1"/>
    <col min="1786" max="1786" width="2.5703125" style="132" customWidth="1"/>
    <col min="1787" max="1787" width="1" style="132" customWidth="1"/>
    <col min="1788" max="2027" width="9.140625" style="132"/>
    <col min="2028" max="2028" width="1" style="132" customWidth="1"/>
    <col min="2029" max="2029" width="2.5703125" style="132" customWidth="1"/>
    <col min="2030" max="2030" width="2.42578125" style="132" customWidth="1"/>
    <col min="2031" max="2031" width="11.42578125" style="132" customWidth="1"/>
    <col min="2032" max="2032" width="1.140625" style="132" customWidth="1"/>
    <col min="2033" max="2033" width="12.85546875" style="132" customWidth="1"/>
    <col min="2034" max="2034" width="1.140625" style="132" customWidth="1"/>
    <col min="2035" max="2036" width="12.85546875" style="132" customWidth="1"/>
    <col min="2037" max="2037" width="1.140625" style="132" customWidth="1"/>
    <col min="2038" max="2040" width="12.85546875" style="132" customWidth="1"/>
    <col min="2041" max="2041" width="0.85546875" style="132" customWidth="1"/>
    <col min="2042" max="2042" width="2.5703125" style="132" customWidth="1"/>
    <col min="2043" max="2043" width="1" style="132" customWidth="1"/>
    <col min="2044" max="2283" width="9.140625" style="132"/>
    <col min="2284" max="2284" width="1" style="132" customWidth="1"/>
    <col min="2285" max="2285" width="2.5703125" style="132" customWidth="1"/>
    <col min="2286" max="2286" width="2.42578125" style="132" customWidth="1"/>
    <col min="2287" max="2287" width="11.42578125" style="132" customWidth="1"/>
    <col min="2288" max="2288" width="1.140625" style="132" customWidth="1"/>
    <col min="2289" max="2289" width="12.85546875" style="132" customWidth="1"/>
    <col min="2290" max="2290" width="1.140625" style="132" customWidth="1"/>
    <col min="2291" max="2292" width="12.85546875" style="132" customWidth="1"/>
    <col min="2293" max="2293" width="1.140625" style="132" customWidth="1"/>
    <col min="2294" max="2296" width="12.85546875" style="132" customWidth="1"/>
    <col min="2297" max="2297" width="0.85546875" style="132" customWidth="1"/>
    <col min="2298" max="2298" width="2.5703125" style="132" customWidth="1"/>
    <col min="2299" max="2299" width="1" style="132" customWidth="1"/>
    <col min="2300" max="2539" width="9.140625" style="132"/>
    <col min="2540" max="2540" width="1" style="132" customWidth="1"/>
    <col min="2541" max="2541" width="2.5703125" style="132" customWidth="1"/>
    <col min="2542" max="2542" width="2.42578125" style="132" customWidth="1"/>
    <col min="2543" max="2543" width="11.42578125" style="132" customWidth="1"/>
    <col min="2544" max="2544" width="1.140625" style="132" customWidth="1"/>
    <col min="2545" max="2545" width="12.85546875" style="132" customWidth="1"/>
    <col min="2546" max="2546" width="1.140625" style="132" customWidth="1"/>
    <col min="2547" max="2548" width="12.85546875" style="132" customWidth="1"/>
    <col min="2549" max="2549" width="1.140625" style="132" customWidth="1"/>
    <col min="2550" max="2552" width="12.85546875" style="132" customWidth="1"/>
    <col min="2553" max="2553" width="0.85546875" style="132" customWidth="1"/>
    <col min="2554" max="2554" width="2.5703125" style="132" customWidth="1"/>
    <col min="2555" max="2555" width="1" style="132" customWidth="1"/>
    <col min="2556" max="2795" width="9.140625" style="132"/>
    <col min="2796" max="2796" width="1" style="132" customWidth="1"/>
    <col min="2797" max="2797" width="2.5703125" style="132" customWidth="1"/>
    <col min="2798" max="2798" width="2.42578125" style="132" customWidth="1"/>
    <col min="2799" max="2799" width="11.42578125" style="132" customWidth="1"/>
    <col min="2800" max="2800" width="1.140625" style="132" customWidth="1"/>
    <col min="2801" max="2801" width="12.85546875" style="132" customWidth="1"/>
    <col min="2802" max="2802" width="1.140625" style="132" customWidth="1"/>
    <col min="2803" max="2804" width="12.85546875" style="132" customWidth="1"/>
    <col min="2805" max="2805" width="1.140625" style="132" customWidth="1"/>
    <col min="2806" max="2808" width="12.85546875" style="132" customWidth="1"/>
    <col min="2809" max="2809" width="0.85546875" style="132" customWidth="1"/>
    <col min="2810" max="2810" width="2.5703125" style="132" customWidth="1"/>
    <col min="2811" max="2811" width="1" style="132" customWidth="1"/>
    <col min="2812" max="3051" width="9.140625" style="132"/>
    <col min="3052" max="3052" width="1" style="132" customWidth="1"/>
    <col min="3053" max="3053" width="2.5703125" style="132" customWidth="1"/>
    <col min="3054" max="3054" width="2.42578125" style="132" customWidth="1"/>
    <col min="3055" max="3055" width="11.42578125" style="132" customWidth="1"/>
    <col min="3056" max="3056" width="1.140625" style="132" customWidth="1"/>
    <col min="3057" max="3057" width="12.85546875" style="132" customWidth="1"/>
    <col min="3058" max="3058" width="1.140625" style="132" customWidth="1"/>
    <col min="3059" max="3060" width="12.85546875" style="132" customWidth="1"/>
    <col min="3061" max="3061" width="1.140625" style="132" customWidth="1"/>
    <col min="3062" max="3064" width="12.85546875" style="132" customWidth="1"/>
    <col min="3065" max="3065" width="0.85546875" style="132" customWidth="1"/>
    <col min="3066" max="3066" width="2.5703125" style="132" customWidth="1"/>
    <col min="3067" max="3067" width="1" style="132" customWidth="1"/>
    <col min="3068" max="3307" width="9.140625" style="132"/>
    <col min="3308" max="3308" width="1" style="132" customWidth="1"/>
    <col min="3309" max="3309" width="2.5703125" style="132" customWidth="1"/>
    <col min="3310" max="3310" width="2.42578125" style="132" customWidth="1"/>
    <col min="3311" max="3311" width="11.42578125" style="132" customWidth="1"/>
    <col min="3312" max="3312" width="1.140625" style="132" customWidth="1"/>
    <col min="3313" max="3313" width="12.85546875" style="132" customWidth="1"/>
    <col min="3314" max="3314" width="1.140625" style="132" customWidth="1"/>
    <col min="3315" max="3316" width="12.85546875" style="132" customWidth="1"/>
    <col min="3317" max="3317" width="1.140625" style="132" customWidth="1"/>
    <col min="3318" max="3320" width="12.85546875" style="132" customWidth="1"/>
    <col min="3321" max="3321" width="0.85546875" style="132" customWidth="1"/>
    <col min="3322" max="3322" width="2.5703125" style="132" customWidth="1"/>
    <col min="3323" max="3323" width="1" style="132" customWidth="1"/>
    <col min="3324" max="3563" width="9.140625" style="132"/>
    <col min="3564" max="3564" width="1" style="132" customWidth="1"/>
    <col min="3565" max="3565" width="2.5703125" style="132" customWidth="1"/>
    <col min="3566" max="3566" width="2.42578125" style="132" customWidth="1"/>
    <col min="3567" max="3567" width="11.42578125" style="132" customWidth="1"/>
    <col min="3568" max="3568" width="1.140625" style="132" customWidth="1"/>
    <col min="3569" max="3569" width="12.85546875" style="132" customWidth="1"/>
    <col min="3570" max="3570" width="1.140625" style="132" customWidth="1"/>
    <col min="3571" max="3572" width="12.85546875" style="132" customWidth="1"/>
    <col min="3573" max="3573" width="1.140625" style="132" customWidth="1"/>
    <col min="3574" max="3576" width="12.85546875" style="132" customWidth="1"/>
    <col min="3577" max="3577" width="0.85546875" style="132" customWidth="1"/>
    <col min="3578" max="3578" width="2.5703125" style="132" customWidth="1"/>
    <col min="3579" max="3579" width="1" style="132" customWidth="1"/>
    <col min="3580" max="3819" width="9.140625" style="132"/>
    <col min="3820" max="3820" width="1" style="132" customWidth="1"/>
    <col min="3821" max="3821" width="2.5703125" style="132" customWidth="1"/>
    <col min="3822" max="3822" width="2.42578125" style="132" customWidth="1"/>
    <col min="3823" max="3823" width="11.42578125" style="132" customWidth="1"/>
    <col min="3824" max="3824" width="1.140625" style="132" customWidth="1"/>
    <col min="3825" max="3825" width="12.85546875" style="132" customWidth="1"/>
    <col min="3826" max="3826" width="1.140625" style="132" customWidth="1"/>
    <col min="3827" max="3828" width="12.85546875" style="132" customWidth="1"/>
    <col min="3829" max="3829" width="1.140625" style="132" customWidth="1"/>
    <col min="3830" max="3832" width="12.85546875" style="132" customWidth="1"/>
    <col min="3833" max="3833" width="0.85546875" style="132" customWidth="1"/>
    <col min="3834" max="3834" width="2.5703125" style="132" customWidth="1"/>
    <col min="3835" max="3835" width="1" style="132" customWidth="1"/>
    <col min="3836" max="4075" width="9.140625" style="132"/>
    <col min="4076" max="4076" width="1" style="132" customWidth="1"/>
    <col min="4077" max="4077" width="2.5703125" style="132" customWidth="1"/>
    <col min="4078" max="4078" width="2.42578125" style="132" customWidth="1"/>
    <col min="4079" max="4079" width="11.42578125" style="132" customWidth="1"/>
    <col min="4080" max="4080" width="1.140625" style="132" customWidth="1"/>
    <col min="4081" max="4081" width="12.85546875" style="132" customWidth="1"/>
    <col min="4082" max="4082" width="1.140625" style="132" customWidth="1"/>
    <col min="4083" max="4084" width="12.85546875" style="132" customWidth="1"/>
    <col min="4085" max="4085" width="1.140625" style="132" customWidth="1"/>
    <col min="4086" max="4088" width="12.85546875" style="132" customWidth="1"/>
    <col min="4089" max="4089" width="0.85546875" style="132" customWidth="1"/>
    <col min="4090" max="4090" width="2.5703125" style="132" customWidth="1"/>
    <col min="4091" max="4091" width="1" style="132" customWidth="1"/>
    <col min="4092" max="4331" width="9.140625" style="132"/>
    <col min="4332" max="4332" width="1" style="132" customWidth="1"/>
    <col min="4333" max="4333" width="2.5703125" style="132" customWidth="1"/>
    <col min="4334" max="4334" width="2.42578125" style="132" customWidth="1"/>
    <col min="4335" max="4335" width="11.42578125" style="132" customWidth="1"/>
    <col min="4336" max="4336" width="1.140625" style="132" customWidth="1"/>
    <col min="4337" max="4337" width="12.85546875" style="132" customWidth="1"/>
    <col min="4338" max="4338" width="1.140625" style="132" customWidth="1"/>
    <col min="4339" max="4340" width="12.85546875" style="132" customWidth="1"/>
    <col min="4341" max="4341" width="1.140625" style="132" customWidth="1"/>
    <col min="4342" max="4344" width="12.85546875" style="132" customWidth="1"/>
    <col min="4345" max="4345" width="0.85546875" style="132" customWidth="1"/>
    <col min="4346" max="4346" width="2.5703125" style="132" customWidth="1"/>
    <col min="4347" max="4347" width="1" style="132" customWidth="1"/>
    <col min="4348" max="4587" width="9.140625" style="132"/>
    <col min="4588" max="4588" width="1" style="132" customWidth="1"/>
    <col min="4589" max="4589" width="2.5703125" style="132" customWidth="1"/>
    <col min="4590" max="4590" width="2.42578125" style="132" customWidth="1"/>
    <col min="4591" max="4591" width="11.42578125" style="132" customWidth="1"/>
    <col min="4592" max="4592" width="1.140625" style="132" customWidth="1"/>
    <col min="4593" max="4593" width="12.85546875" style="132" customWidth="1"/>
    <col min="4594" max="4594" width="1.140625" style="132" customWidth="1"/>
    <col min="4595" max="4596" width="12.85546875" style="132" customWidth="1"/>
    <col min="4597" max="4597" width="1.140625" style="132" customWidth="1"/>
    <col min="4598" max="4600" width="12.85546875" style="132" customWidth="1"/>
    <col min="4601" max="4601" width="0.85546875" style="132" customWidth="1"/>
    <col min="4602" max="4602" width="2.5703125" style="132" customWidth="1"/>
    <col min="4603" max="4603" width="1" style="132" customWidth="1"/>
    <col min="4604" max="4843" width="9.140625" style="132"/>
    <col min="4844" max="4844" width="1" style="132" customWidth="1"/>
    <col min="4845" max="4845" width="2.5703125" style="132" customWidth="1"/>
    <col min="4846" max="4846" width="2.42578125" style="132" customWidth="1"/>
    <col min="4847" max="4847" width="11.42578125" style="132" customWidth="1"/>
    <col min="4848" max="4848" width="1.140625" style="132" customWidth="1"/>
    <col min="4849" max="4849" width="12.85546875" style="132" customWidth="1"/>
    <col min="4850" max="4850" width="1.140625" style="132" customWidth="1"/>
    <col min="4851" max="4852" width="12.85546875" style="132" customWidth="1"/>
    <col min="4853" max="4853" width="1.140625" style="132" customWidth="1"/>
    <col min="4854" max="4856" width="12.85546875" style="132" customWidth="1"/>
    <col min="4857" max="4857" width="0.85546875" style="132" customWidth="1"/>
    <col min="4858" max="4858" width="2.5703125" style="132" customWidth="1"/>
    <col min="4859" max="4859" width="1" style="132" customWidth="1"/>
    <col min="4860" max="5099" width="9.140625" style="132"/>
    <col min="5100" max="5100" width="1" style="132" customWidth="1"/>
    <col min="5101" max="5101" width="2.5703125" style="132" customWidth="1"/>
    <col min="5102" max="5102" width="2.42578125" style="132" customWidth="1"/>
    <col min="5103" max="5103" width="11.42578125" style="132" customWidth="1"/>
    <col min="5104" max="5104" width="1.140625" style="132" customWidth="1"/>
    <col min="5105" max="5105" width="12.85546875" style="132" customWidth="1"/>
    <col min="5106" max="5106" width="1.140625" style="132" customWidth="1"/>
    <col min="5107" max="5108" width="12.85546875" style="132" customWidth="1"/>
    <col min="5109" max="5109" width="1.140625" style="132" customWidth="1"/>
    <col min="5110" max="5112" width="12.85546875" style="132" customWidth="1"/>
    <col min="5113" max="5113" width="0.85546875" style="132" customWidth="1"/>
    <col min="5114" max="5114" width="2.5703125" style="132" customWidth="1"/>
    <col min="5115" max="5115" width="1" style="132" customWidth="1"/>
    <col min="5116" max="5355" width="9.140625" style="132"/>
    <col min="5356" max="5356" width="1" style="132" customWidth="1"/>
    <col min="5357" max="5357" width="2.5703125" style="132" customWidth="1"/>
    <col min="5358" max="5358" width="2.42578125" style="132" customWidth="1"/>
    <col min="5359" max="5359" width="11.42578125" style="132" customWidth="1"/>
    <col min="5360" max="5360" width="1.140625" style="132" customWidth="1"/>
    <col min="5361" max="5361" width="12.85546875" style="132" customWidth="1"/>
    <col min="5362" max="5362" width="1.140625" style="132" customWidth="1"/>
    <col min="5363" max="5364" width="12.85546875" style="132" customWidth="1"/>
    <col min="5365" max="5365" width="1.140625" style="132" customWidth="1"/>
    <col min="5366" max="5368" width="12.85546875" style="132" customWidth="1"/>
    <col min="5369" max="5369" width="0.85546875" style="132" customWidth="1"/>
    <col min="5370" max="5370" width="2.5703125" style="132" customWidth="1"/>
    <col min="5371" max="5371" width="1" style="132" customWidth="1"/>
    <col min="5372" max="5611" width="9.140625" style="132"/>
    <col min="5612" max="5612" width="1" style="132" customWidth="1"/>
    <col min="5613" max="5613" width="2.5703125" style="132" customWidth="1"/>
    <col min="5614" max="5614" width="2.42578125" style="132" customWidth="1"/>
    <col min="5615" max="5615" width="11.42578125" style="132" customWidth="1"/>
    <col min="5616" max="5616" width="1.140625" style="132" customWidth="1"/>
    <col min="5617" max="5617" width="12.85546875" style="132" customWidth="1"/>
    <col min="5618" max="5618" width="1.140625" style="132" customWidth="1"/>
    <col min="5619" max="5620" width="12.85546875" style="132" customWidth="1"/>
    <col min="5621" max="5621" width="1.140625" style="132" customWidth="1"/>
    <col min="5622" max="5624" width="12.85546875" style="132" customWidth="1"/>
    <col min="5625" max="5625" width="0.85546875" style="132" customWidth="1"/>
    <col min="5626" max="5626" width="2.5703125" style="132" customWidth="1"/>
    <col min="5627" max="5627" width="1" style="132" customWidth="1"/>
    <col min="5628" max="5867" width="9.140625" style="132"/>
    <col min="5868" max="5868" width="1" style="132" customWidth="1"/>
    <col min="5869" max="5869" width="2.5703125" style="132" customWidth="1"/>
    <col min="5870" max="5870" width="2.42578125" style="132" customWidth="1"/>
    <col min="5871" max="5871" width="11.42578125" style="132" customWidth="1"/>
    <col min="5872" max="5872" width="1.140625" style="132" customWidth="1"/>
    <col min="5873" max="5873" width="12.85546875" style="132" customWidth="1"/>
    <col min="5874" max="5874" width="1.140625" style="132" customWidth="1"/>
    <col min="5875" max="5876" width="12.85546875" style="132" customWidth="1"/>
    <col min="5877" max="5877" width="1.140625" style="132" customWidth="1"/>
    <col min="5878" max="5880" width="12.85546875" style="132" customWidth="1"/>
    <col min="5881" max="5881" width="0.85546875" style="132" customWidth="1"/>
    <col min="5882" max="5882" width="2.5703125" style="132" customWidth="1"/>
    <col min="5883" max="5883" width="1" style="132" customWidth="1"/>
    <col min="5884" max="6123" width="9.140625" style="132"/>
    <col min="6124" max="6124" width="1" style="132" customWidth="1"/>
    <col min="6125" max="6125" width="2.5703125" style="132" customWidth="1"/>
    <col min="6126" max="6126" width="2.42578125" style="132" customWidth="1"/>
    <col min="6127" max="6127" width="11.42578125" style="132" customWidth="1"/>
    <col min="6128" max="6128" width="1.140625" style="132" customWidth="1"/>
    <col min="6129" max="6129" width="12.85546875" style="132" customWidth="1"/>
    <col min="6130" max="6130" width="1.140625" style="132" customWidth="1"/>
    <col min="6131" max="6132" width="12.85546875" style="132" customWidth="1"/>
    <col min="6133" max="6133" width="1.140625" style="132" customWidth="1"/>
    <col min="6134" max="6136" width="12.85546875" style="132" customWidth="1"/>
    <col min="6137" max="6137" width="0.85546875" style="132" customWidth="1"/>
    <col min="6138" max="6138" width="2.5703125" style="132" customWidth="1"/>
    <col min="6139" max="6139" width="1" style="132" customWidth="1"/>
    <col min="6140" max="6379" width="9.140625" style="132"/>
    <col min="6380" max="6380" width="1" style="132" customWidth="1"/>
    <col min="6381" max="6381" width="2.5703125" style="132" customWidth="1"/>
    <col min="6382" max="6382" width="2.42578125" style="132" customWidth="1"/>
    <col min="6383" max="6383" width="11.42578125" style="132" customWidth="1"/>
    <col min="6384" max="6384" width="1.140625" style="132" customWidth="1"/>
    <col min="6385" max="6385" width="12.85546875" style="132" customWidth="1"/>
    <col min="6386" max="6386" width="1.140625" style="132" customWidth="1"/>
    <col min="6387" max="6388" width="12.85546875" style="132" customWidth="1"/>
    <col min="6389" max="6389" width="1.140625" style="132" customWidth="1"/>
    <col min="6390" max="6392" width="12.85546875" style="132" customWidth="1"/>
    <col min="6393" max="6393" width="0.85546875" style="132" customWidth="1"/>
    <col min="6394" max="6394" width="2.5703125" style="132" customWidth="1"/>
    <col min="6395" max="6395" width="1" style="132" customWidth="1"/>
    <col min="6396" max="6635" width="9.140625" style="132"/>
    <col min="6636" max="6636" width="1" style="132" customWidth="1"/>
    <col min="6637" max="6637" width="2.5703125" style="132" customWidth="1"/>
    <col min="6638" max="6638" width="2.42578125" style="132" customWidth="1"/>
    <col min="6639" max="6639" width="11.42578125" style="132" customWidth="1"/>
    <col min="6640" max="6640" width="1.140625" style="132" customWidth="1"/>
    <col min="6641" max="6641" width="12.85546875" style="132" customWidth="1"/>
    <col min="6642" max="6642" width="1.140625" style="132" customWidth="1"/>
    <col min="6643" max="6644" width="12.85546875" style="132" customWidth="1"/>
    <col min="6645" max="6645" width="1.140625" style="132" customWidth="1"/>
    <col min="6646" max="6648" width="12.85546875" style="132" customWidth="1"/>
    <col min="6649" max="6649" width="0.85546875" style="132" customWidth="1"/>
    <col min="6650" max="6650" width="2.5703125" style="132" customWidth="1"/>
    <col min="6651" max="6651" width="1" style="132" customWidth="1"/>
    <col min="6652" max="6891" width="9.140625" style="132"/>
    <col min="6892" max="6892" width="1" style="132" customWidth="1"/>
    <col min="6893" max="6893" width="2.5703125" style="132" customWidth="1"/>
    <col min="6894" max="6894" width="2.42578125" style="132" customWidth="1"/>
    <col min="6895" max="6895" width="11.42578125" style="132" customWidth="1"/>
    <col min="6896" max="6896" width="1.140625" style="132" customWidth="1"/>
    <col min="6897" max="6897" width="12.85546875" style="132" customWidth="1"/>
    <col min="6898" max="6898" width="1.140625" style="132" customWidth="1"/>
    <col min="6899" max="6900" width="12.85546875" style="132" customWidth="1"/>
    <col min="6901" max="6901" width="1.140625" style="132" customWidth="1"/>
    <col min="6902" max="6904" width="12.85546875" style="132" customWidth="1"/>
    <col min="6905" max="6905" width="0.85546875" style="132" customWidth="1"/>
    <col min="6906" max="6906" width="2.5703125" style="132" customWidth="1"/>
    <col min="6907" max="6907" width="1" style="132" customWidth="1"/>
    <col min="6908" max="7147" width="9.140625" style="132"/>
    <col min="7148" max="7148" width="1" style="132" customWidth="1"/>
    <col min="7149" max="7149" width="2.5703125" style="132" customWidth="1"/>
    <col min="7150" max="7150" width="2.42578125" style="132" customWidth="1"/>
    <col min="7151" max="7151" width="11.42578125" style="132" customWidth="1"/>
    <col min="7152" max="7152" width="1.140625" style="132" customWidth="1"/>
    <col min="7153" max="7153" width="12.85546875" style="132" customWidth="1"/>
    <col min="7154" max="7154" width="1.140625" style="132" customWidth="1"/>
    <col min="7155" max="7156" width="12.85546875" style="132" customWidth="1"/>
    <col min="7157" max="7157" width="1.140625" style="132" customWidth="1"/>
    <col min="7158" max="7160" width="12.85546875" style="132" customWidth="1"/>
    <col min="7161" max="7161" width="0.85546875" style="132" customWidth="1"/>
    <col min="7162" max="7162" width="2.5703125" style="132" customWidth="1"/>
    <col min="7163" max="7163" width="1" style="132" customWidth="1"/>
    <col min="7164" max="7403" width="9.140625" style="132"/>
    <col min="7404" max="7404" width="1" style="132" customWidth="1"/>
    <col min="7405" max="7405" width="2.5703125" style="132" customWidth="1"/>
    <col min="7406" max="7406" width="2.42578125" style="132" customWidth="1"/>
    <col min="7407" max="7407" width="11.42578125" style="132" customWidth="1"/>
    <col min="7408" max="7408" width="1.140625" style="132" customWidth="1"/>
    <col min="7409" max="7409" width="12.85546875" style="132" customWidth="1"/>
    <col min="7410" max="7410" width="1.140625" style="132" customWidth="1"/>
    <col min="7411" max="7412" width="12.85546875" style="132" customWidth="1"/>
    <col min="7413" max="7413" width="1.140625" style="132" customWidth="1"/>
    <col min="7414" max="7416" width="12.85546875" style="132" customWidth="1"/>
    <col min="7417" max="7417" width="0.85546875" style="132" customWidth="1"/>
    <col min="7418" max="7418" width="2.5703125" style="132" customWidth="1"/>
    <col min="7419" max="7419" width="1" style="132" customWidth="1"/>
    <col min="7420" max="7659" width="9.140625" style="132"/>
    <col min="7660" max="7660" width="1" style="132" customWidth="1"/>
    <col min="7661" max="7661" width="2.5703125" style="132" customWidth="1"/>
    <col min="7662" max="7662" width="2.42578125" style="132" customWidth="1"/>
    <col min="7663" max="7663" width="11.42578125" style="132" customWidth="1"/>
    <col min="7664" max="7664" width="1.140625" style="132" customWidth="1"/>
    <col min="7665" max="7665" width="12.85546875" style="132" customWidth="1"/>
    <col min="7666" max="7666" width="1.140625" style="132" customWidth="1"/>
    <col min="7667" max="7668" width="12.85546875" style="132" customWidth="1"/>
    <col min="7669" max="7669" width="1.140625" style="132" customWidth="1"/>
    <col min="7670" max="7672" width="12.85546875" style="132" customWidth="1"/>
    <col min="7673" max="7673" width="0.85546875" style="132" customWidth="1"/>
    <col min="7674" max="7674" width="2.5703125" style="132" customWidth="1"/>
    <col min="7675" max="7675" width="1" style="132" customWidth="1"/>
    <col min="7676" max="7915" width="9.140625" style="132"/>
    <col min="7916" max="7916" width="1" style="132" customWidth="1"/>
    <col min="7917" max="7917" width="2.5703125" style="132" customWidth="1"/>
    <col min="7918" max="7918" width="2.42578125" style="132" customWidth="1"/>
    <col min="7919" max="7919" width="11.42578125" style="132" customWidth="1"/>
    <col min="7920" max="7920" width="1.140625" style="132" customWidth="1"/>
    <col min="7921" max="7921" width="12.85546875" style="132" customWidth="1"/>
    <col min="7922" max="7922" width="1.140625" style="132" customWidth="1"/>
    <col min="7923" max="7924" width="12.85546875" style="132" customWidth="1"/>
    <col min="7925" max="7925" width="1.140625" style="132" customWidth="1"/>
    <col min="7926" max="7928" width="12.85546875" style="132" customWidth="1"/>
    <col min="7929" max="7929" width="0.85546875" style="132" customWidth="1"/>
    <col min="7930" max="7930" width="2.5703125" style="132" customWidth="1"/>
    <col min="7931" max="7931" width="1" style="132" customWidth="1"/>
    <col min="7932" max="8171" width="9.140625" style="132"/>
    <col min="8172" max="8172" width="1" style="132" customWidth="1"/>
    <col min="8173" max="8173" width="2.5703125" style="132" customWidth="1"/>
    <col min="8174" max="8174" width="2.42578125" style="132" customWidth="1"/>
    <col min="8175" max="8175" width="11.42578125" style="132" customWidth="1"/>
    <col min="8176" max="8176" width="1.140625" style="132" customWidth="1"/>
    <col min="8177" max="8177" width="12.85546875" style="132" customWidth="1"/>
    <col min="8178" max="8178" width="1.140625" style="132" customWidth="1"/>
    <col min="8179" max="8180" width="12.85546875" style="132" customWidth="1"/>
    <col min="8181" max="8181" width="1.140625" style="132" customWidth="1"/>
    <col min="8182" max="8184" width="12.85546875" style="132" customWidth="1"/>
    <col min="8185" max="8185" width="0.85546875" style="132" customWidth="1"/>
    <col min="8186" max="8186" width="2.5703125" style="132" customWidth="1"/>
    <col min="8187" max="8187" width="1" style="132" customWidth="1"/>
    <col min="8188" max="8427" width="9.140625" style="132"/>
    <col min="8428" max="8428" width="1" style="132" customWidth="1"/>
    <col min="8429" max="8429" width="2.5703125" style="132" customWidth="1"/>
    <col min="8430" max="8430" width="2.42578125" style="132" customWidth="1"/>
    <col min="8431" max="8431" width="11.42578125" style="132" customWidth="1"/>
    <col min="8432" max="8432" width="1.140625" style="132" customWidth="1"/>
    <col min="8433" max="8433" width="12.85546875" style="132" customWidth="1"/>
    <col min="8434" max="8434" width="1.140625" style="132" customWidth="1"/>
    <col min="8435" max="8436" width="12.85546875" style="132" customWidth="1"/>
    <col min="8437" max="8437" width="1.140625" style="132" customWidth="1"/>
    <col min="8438" max="8440" width="12.85546875" style="132" customWidth="1"/>
    <col min="8441" max="8441" width="0.85546875" style="132" customWidth="1"/>
    <col min="8442" max="8442" width="2.5703125" style="132" customWidth="1"/>
    <col min="8443" max="8443" width="1" style="132" customWidth="1"/>
    <col min="8444" max="8683" width="9.140625" style="132"/>
    <col min="8684" max="8684" width="1" style="132" customWidth="1"/>
    <col min="8685" max="8685" width="2.5703125" style="132" customWidth="1"/>
    <col min="8686" max="8686" width="2.42578125" style="132" customWidth="1"/>
    <col min="8687" max="8687" width="11.42578125" style="132" customWidth="1"/>
    <col min="8688" max="8688" width="1.140625" style="132" customWidth="1"/>
    <col min="8689" max="8689" width="12.85546875" style="132" customWidth="1"/>
    <col min="8690" max="8690" width="1.140625" style="132" customWidth="1"/>
    <col min="8691" max="8692" width="12.85546875" style="132" customWidth="1"/>
    <col min="8693" max="8693" width="1.140625" style="132" customWidth="1"/>
    <col min="8694" max="8696" width="12.85546875" style="132" customWidth="1"/>
    <col min="8697" max="8697" width="0.85546875" style="132" customWidth="1"/>
    <col min="8698" max="8698" width="2.5703125" style="132" customWidth="1"/>
    <col min="8699" max="8699" width="1" style="132" customWidth="1"/>
    <col min="8700" max="8939" width="9.140625" style="132"/>
    <col min="8940" max="8940" width="1" style="132" customWidth="1"/>
    <col min="8941" max="8941" width="2.5703125" style="132" customWidth="1"/>
    <col min="8942" max="8942" width="2.42578125" style="132" customWidth="1"/>
    <col min="8943" max="8943" width="11.42578125" style="132" customWidth="1"/>
    <col min="8944" max="8944" width="1.140625" style="132" customWidth="1"/>
    <col min="8945" max="8945" width="12.85546875" style="132" customWidth="1"/>
    <col min="8946" max="8946" width="1.140625" style="132" customWidth="1"/>
    <col min="8947" max="8948" width="12.85546875" style="132" customWidth="1"/>
    <col min="8949" max="8949" width="1.140625" style="132" customWidth="1"/>
    <col min="8950" max="8952" width="12.85546875" style="132" customWidth="1"/>
    <col min="8953" max="8953" width="0.85546875" style="132" customWidth="1"/>
    <col min="8954" max="8954" width="2.5703125" style="132" customWidth="1"/>
    <col min="8955" max="8955" width="1" style="132" customWidth="1"/>
    <col min="8956" max="9195" width="9.140625" style="132"/>
    <col min="9196" max="9196" width="1" style="132" customWidth="1"/>
    <col min="9197" max="9197" width="2.5703125" style="132" customWidth="1"/>
    <col min="9198" max="9198" width="2.42578125" style="132" customWidth="1"/>
    <col min="9199" max="9199" width="11.42578125" style="132" customWidth="1"/>
    <col min="9200" max="9200" width="1.140625" style="132" customWidth="1"/>
    <col min="9201" max="9201" width="12.85546875" style="132" customWidth="1"/>
    <col min="9202" max="9202" width="1.140625" style="132" customWidth="1"/>
    <col min="9203" max="9204" width="12.85546875" style="132" customWidth="1"/>
    <col min="9205" max="9205" width="1.140625" style="132" customWidth="1"/>
    <col min="9206" max="9208" width="12.85546875" style="132" customWidth="1"/>
    <col min="9209" max="9209" width="0.85546875" style="132" customWidth="1"/>
    <col min="9210" max="9210" width="2.5703125" style="132" customWidth="1"/>
    <col min="9211" max="9211" width="1" style="132" customWidth="1"/>
    <col min="9212" max="9451" width="9.140625" style="132"/>
    <col min="9452" max="9452" width="1" style="132" customWidth="1"/>
    <col min="9453" max="9453" width="2.5703125" style="132" customWidth="1"/>
    <col min="9454" max="9454" width="2.42578125" style="132" customWidth="1"/>
    <col min="9455" max="9455" width="11.42578125" style="132" customWidth="1"/>
    <col min="9456" max="9456" width="1.140625" style="132" customWidth="1"/>
    <col min="9457" max="9457" width="12.85546875" style="132" customWidth="1"/>
    <col min="9458" max="9458" width="1.140625" style="132" customWidth="1"/>
    <col min="9459" max="9460" width="12.85546875" style="132" customWidth="1"/>
    <col min="9461" max="9461" width="1.140625" style="132" customWidth="1"/>
    <col min="9462" max="9464" width="12.85546875" style="132" customWidth="1"/>
    <col min="9465" max="9465" width="0.85546875" style="132" customWidth="1"/>
    <col min="9466" max="9466" width="2.5703125" style="132" customWidth="1"/>
    <col min="9467" max="9467" width="1" style="132" customWidth="1"/>
    <col min="9468" max="9707" width="9.140625" style="132"/>
    <col min="9708" max="9708" width="1" style="132" customWidth="1"/>
    <col min="9709" max="9709" width="2.5703125" style="132" customWidth="1"/>
    <col min="9710" max="9710" width="2.42578125" style="132" customWidth="1"/>
    <col min="9711" max="9711" width="11.42578125" style="132" customWidth="1"/>
    <col min="9712" max="9712" width="1.140625" style="132" customWidth="1"/>
    <col min="9713" max="9713" width="12.85546875" style="132" customWidth="1"/>
    <col min="9714" max="9714" width="1.140625" style="132" customWidth="1"/>
    <col min="9715" max="9716" width="12.85546875" style="132" customWidth="1"/>
    <col min="9717" max="9717" width="1.140625" style="132" customWidth="1"/>
    <col min="9718" max="9720" width="12.85546875" style="132" customWidth="1"/>
    <col min="9721" max="9721" width="0.85546875" style="132" customWidth="1"/>
    <col min="9722" max="9722" width="2.5703125" style="132" customWidth="1"/>
    <col min="9723" max="9723" width="1" style="132" customWidth="1"/>
    <col min="9724" max="9963" width="9.140625" style="132"/>
    <col min="9964" max="9964" width="1" style="132" customWidth="1"/>
    <col min="9965" max="9965" width="2.5703125" style="132" customWidth="1"/>
    <col min="9966" max="9966" width="2.42578125" style="132" customWidth="1"/>
    <col min="9967" max="9967" width="11.42578125" style="132" customWidth="1"/>
    <col min="9968" max="9968" width="1.140625" style="132" customWidth="1"/>
    <col min="9969" max="9969" width="12.85546875" style="132" customWidth="1"/>
    <col min="9970" max="9970" width="1.140625" style="132" customWidth="1"/>
    <col min="9971" max="9972" width="12.85546875" style="132" customWidth="1"/>
    <col min="9973" max="9973" width="1.140625" style="132" customWidth="1"/>
    <col min="9974" max="9976" width="12.85546875" style="132" customWidth="1"/>
    <col min="9977" max="9977" width="0.85546875" style="132" customWidth="1"/>
    <col min="9978" max="9978" width="2.5703125" style="132" customWidth="1"/>
    <col min="9979" max="9979" width="1" style="132" customWidth="1"/>
    <col min="9980" max="10219" width="9.140625" style="132"/>
    <col min="10220" max="10220" width="1" style="132" customWidth="1"/>
    <col min="10221" max="10221" width="2.5703125" style="132" customWidth="1"/>
    <col min="10222" max="10222" width="2.42578125" style="132" customWidth="1"/>
    <col min="10223" max="10223" width="11.42578125" style="132" customWidth="1"/>
    <col min="10224" max="10224" width="1.140625" style="132" customWidth="1"/>
    <col min="10225" max="10225" width="12.85546875" style="132" customWidth="1"/>
    <col min="10226" max="10226" width="1.140625" style="132" customWidth="1"/>
    <col min="10227" max="10228" width="12.85546875" style="132" customWidth="1"/>
    <col min="10229" max="10229" width="1.140625" style="132" customWidth="1"/>
    <col min="10230" max="10232" width="12.85546875" style="132" customWidth="1"/>
    <col min="10233" max="10233" width="0.85546875" style="132" customWidth="1"/>
    <col min="10234" max="10234" width="2.5703125" style="132" customWidth="1"/>
    <col min="10235" max="10235" width="1" style="132" customWidth="1"/>
    <col min="10236" max="10475" width="9.140625" style="132"/>
    <col min="10476" max="10476" width="1" style="132" customWidth="1"/>
    <col min="10477" max="10477" width="2.5703125" style="132" customWidth="1"/>
    <col min="10478" max="10478" width="2.42578125" style="132" customWidth="1"/>
    <col min="10479" max="10479" width="11.42578125" style="132" customWidth="1"/>
    <col min="10480" max="10480" width="1.140625" style="132" customWidth="1"/>
    <col min="10481" max="10481" width="12.85546875" style="132" customWidth="1"/>
    <col min="10482" max="10482" width="1.140625" style="132" customWidth="1"/>
    <col min="10483" max="10484" width="12.85546875" style="132" customWidth="1"/>
    <col min="10485" max="10485" width="1.140625" style="132" customWidth="1"/>
    <col min="10486" max="10488" width="12.85546875" style="132" customWidth="1"/>
    <col min="10489" max="10489" width="0.85546875" style="132" customWidth="1"/>
    <col min="10490" max="10490" width="2.5703125" style="132" customWidth="1"/>
    <col min="10491" max="10491" width="1" style="132" customWidth="1"/>
    <col min="10492" max="10731" width="9.140625" style="132"/>
    <col min="10732" max="10732" width="1" style="132" customWidth="1"/>
    <col min="10733" max="10733" width="2.5703125" style="132" customWidth="1"/>
    <col min="10734" max="10734" width="2.42578125" style="132" customWidth="1"/>
    <col min="10735" max="10735" width="11.42578125" style="132" customWidth="1"/>
    <col min="10736" max="10736" width="1.140625" style="132" customWidth="1"/>
    <col min="10737" max="10737" width="12.85546875" style="132" customWidth="1"/>
    <col min="10738" max="10738" width="1.140625" style="132" customWidth="1"/>
    <col min="10739" max="10740" width="12.85546875" style="132" customWidth="1"/>
    <col min="10741" max="10741" width="1.140625" style="132" customWidth="1"/>
    <col min="10742" max="10744" width="12.85546875" style="132" customWidth="1"/>
    <col min="10745" max="10745" width="0.85546875" style="132" customWidth="1"/>
    <col min="10746" max="10746" width="2.5703125" style="132" customWidth="1"/>
    <col min="10747" max="10747" width="1" style="132" customWidth="1"/>
    <col min="10748" max="10987" width="9.140625" style="132"/>
    <col min="10988" max="10988" width="1" style="132" customWidth="1"/>
    <col min="10989" max="10989" width="2.5703125" style="132" customWidth="1"/>
    <col min="10990" max="10990" width="2.42578125" style="132" customWidth="1"/>
    <col min="10991" max="10991" width="11.42578125" style="132" customWidth="1"/>
    <col min="10992" max="10992" width="1.140625" style="132" customWidth="1"/>
    <col min="10993" max="10993" width="12.85546875" style="132" customWidth="1"/>
    <col min="10994" max="10994" width="1.140625" style="132" customWidth="1"/>
    <col min="10995" max="10996" width="12.85546875" style="132" customWidth="1"/>
    <col min="10997" max="10997" width="1.140625" style="132" customWidth="1"/>
    <col min="10998" max="11000" width="12.85546875" style="132" customWidth="1"/>
    <col min="11001" max="11001" width="0.85546875" style="132" customWidth="1"/>
    <col min="11002" max="11002" width="2.5703125" style="132" customWidth="1"/>
    <col min="11003" max="11003" width="1" style="132" customWidth="1"/>
    <col min="11004" max="11243" width="9.140625" style="132"/>
    <col min="11244" max="11244" width="1" style="132" customWidth="1"/>
    <col min="11245" max="11245" width="2.5703125" style="132" customWidth="1"/>
    <col min="11246" max="11246" width="2.42578125" style="132" customWidth="1"/>
    <col min="11247" max="11247" width="11.42578125" style="132" customWidth="1"/>
    <col min="11248" max="11248" width="1.140625" style="132" customWidth="1"/>
    <col min="11249" max="11249" width="12.85546875" style="132" customWidth="1"/>
    <col min="11250" max="11250" width="1.140625" style="132" customWidth="1"/>
    <col min="11251" max="11252" width="12.85546875" style="132" customWidth="1"/>
    <col min="11253" max="11253" width="1.140625" style="132" customWidth="1"/>
    <col min="11254" max="11256" width="12.85546875" style="132" customWidth="1"/>
    <col min="11257" max="11257" width="0.85546875" style="132" customWidth="1"/>
    <col min="11258" max="11258" width="2.5703125" style="132" customWidth="1"/>
    <col min="11259" max="11259" width="1" style="132" customWidth="1"/>
    <col min="11260" max="11499" width="9.140625" style="132"/>
    <col min="11500" max="11500" width="1" style="132" customWidth="1"/>
    <col min="11501" max="11501" width="2.5703125" style="132" customWidth="1"/>
    <col min="11502" max="11502" width="2.42578125" style="132" customWidth="1"/>
    <col min="11503" max="11503" width="11.42578125" style="132" customWidth="1"/>
    <col min="11504" max="11504" width="1.140625" style="132" customWidth="1"/>
    <col min="11505" max="11505" width="12.85546875" style="132" customWidth="1"/>
    <col min="11506" max="11506" width="1.140625" style="132" customWidth="1"/>
    <col min="11507" max="11508" width="12.85546875" style="132" customWidth="1"/>
    <col min="11509" max="11509" width="1.140625" style="132" customWidth="1"/>
    <col min="11510" max="11512" width="12.85546875" style="132" customWidth="1"/>
    <col min="11513" max="11513" width="0.85546875" style="132" customWidth="1"/>
    <col min="11514" max="11514" width="2.5703125" style="132" customWidth="1"/>
    <col min="11515" max="11515" width="1" style="132" customWidth="1"/>
    <col min="11516" max="11755" width="9.140625" style="132"/>
    <col min="11756" max="11756" width="1" style="132" customWidth="1"/>
    <col min="11757" max="11757" width="2.5703125" style="132" customWidth="1"/>
    <col min="11758" max="11758" width="2.42578125" style="132" customWidth="1"/>
    <col min="11759" max="11759" width="11.42578125" style="132" customWidth="1"/>
    <col min="11760" max="11760" width="1.140625" style="132" customWidth="1"/>
    <col min="11761" max="11761" width="12.85546875" style="132" customWidth="1"/>
    <col min="11762" max="11762" width="1.140625" style="132" customWidth="1"/>
    <col min="11763" max="11764" width="12.85546875" style="132" customWidth="1"/>
    <col min="11765" max="11765" width="1.140625" style="132" customWidth="1"/>
    <col min="11766" max="11768" width="12.85546875" style="132" customWidth="1"/>
    <col min="11769" max="11769" width="0.85546875" style="132" customWidth="1"/>
    <col min="11770" max="11770" width="2.5703125" style="132" customWidth="1"/>
    <col min="11771" max="11771" width="1" style="132" customWidth="1"/>
    <col min="11772" max="12011" width="9.140625" style="132"/>
    <col min="12012" max="12012" width="1" style="132" customWidth="1"/>
    <col min="12013" max="12013" width="2.5703125" style="132" customWidth="1"/>
    <col min="12014" max="12014" width="2.42578125" style="132" customWidth="1"/>
    <col min="12015" max="12015" width="11.42578125" style="132" customWidth="1"/>
    <col min="12016" max="12016" width="1.140625" style="132" customWidth="1"/>
    <col min="12017" max="12017" width="12.85546875" style="132" customWidth="1"/>
    <col min="12018" max="12018" width="1.140625" style="132" customWidth="1"/>
    <col min="12019" max="12020" width="12.85546875" style="132" customWidth="1"/>
    <col min="12021" max="12021" width="1.140625" style="132" customWidth="1"/>
    <col min="12022" max="12024" width="12.85546875" style="132" customWidth="1"/>
    <col min="12025" max="12025" width="0.85546875" style="132" customWidth="1"/>
    <col min="12026" max="12026" width="2.5703125" style="132" customWidth="1"/>
    <col min="12027" max="12027" width="1" style="132" customWidth="1"/>
    <col min="12028" max="12267" width="9.140625" style="132"/>
    <col min="12268" max="12268" width="1" style="132" customWidth="1"/>
    <col min="12269" max="12269" width="2.5703125" style="132" customWidth="1"/>
    <col min="12270" max="12270" width="2.42578125" style="132" customWidth="1"/>
    <col min="12271" max="12271" width="11.42578125" style="132" customWidth="1"/>
    <col min="12272" max="12272" width="1.140625" style="132" customWidth="1"/>
    <col min="12273" max="12273" width="12.85546875" style="132" customWidth="1"/>
    <col min="12274" max="12274" width="1.140625" style="132" customWidth="1"/>
    <col min="12275" max="12276" width="12.85546875" style="132" customWidth="1"/>
    <col min="12277" max="12277" width="1.140625" style="132" customWidth="1"/>
    <col min="12278" max="12280" width="12.85546875" style="132" customWidth="1"/>
    <col min="12281" max="12281" width="0.85546875" style="132" customWidth="1"/>
    <col min="12282" max="12282" width="2.5703125" style="132" customWidth="1"/>
    <col min="12283" max="12283" width="1" style="132" customWidth="1"/>
    <col min="12284" max="12523" width="9.140625" style="132"/>
    <col min="12524" max="12524" width="1" style="132" customWidth="1"/>
    <col min="12525" max="12525" width="2.5703125" style="132" customWidth="1"/>
    <col min="12526" max="12526" width="2.42578125" style="132" customWidth="1"/>
    <col min="12527" max="12527" width="11.42578125" style="132" customWidth="1"/>
    <col min="12528" max="12528" width="1.140625" style="132" customWidth="1"/>
    <col min="12529" max="12529" width="12.85546875" style="132" customWidth="1"/>
    <col min="12530" max="12530" width="1.140625" style="132" customWidth="1"/>
    <col min="12531" max="12532" width="12.85546875" style="132" customWidth="1"/>
    <col min="12533" max="12533" width="1.140625" style="132" customWidth="1"/>
    <col min="12534" max="12536" width="12.85546875" style="132" customWidth="1"/>
    <col min="12537" max="12537" width="0.85546875" style="132" customWidth="1"/>
    <col min="12538" max="12538" width="2.5703125" style="132" customWidth="1"/>
    <col min="12539" max="12539" width="1" style="132" customWidth="1"/>
    <col min="12540" max="12779" width="9.140625" style="132"/>
    <col min="12780" max="12780" width="1" style="132" customWidth="1"/>
    <col min="12781" max="12781" width="2.5703125" style="132" customWidth="1"/>
    <col min="12782" max="12782" width="2.42578125" style="132" customWidth="1"/>
    <col min="12783" max="12783" width="11.42578125" style="132" customWidth="1"/>
    <col min="12784" max="12784" width="1.140625" style="132" customWidth="1"/>
    <col min="12785" max="12785" width="12.85546875" style="132" customWidth="1"/>
    <col min="12786" max="12786" width="1.140625" style="132" customWidth="1"/>
    <col min="12787" max="12788" width="12.85546875" style="132" customWidth="1"/>
    <col min="12789" max="12789" width="1.140625" style="132" customWidth="1"/>
    <col min="12790" max="12792" width="12.85546875" style="132" customWidth="1"/>
    <col min="12793" max="12793" width="0.85546875" style="132" customWidth="1"/>
    <col min="12794" max="12794" width="2.5703125" style="132" customWidth="1"/>
    <col min="12795" max="12795" width="1" style="132" customWidth="1"/>
    <col min="12796" max="13035" width="9.140625" style="132"/>
    <col min="13036" max="13036" width="1" style="132" customWidth="1"/>
    <col min="13037" max="13037" width="2.5703125" style="132" customWidth="1"/>
    <col min="13038" max="13038" width="2.42578125" style="132" customWidth="1"/>
    <col min="13039" max="13039" width="11.42578125" style="132" customWidth="1"/>
    <col min="13040" max="13040" width="1.140625" style="132" customWidth="1"/>
    <col min="13041" max="13041" width="12.85546875" style="132" customWidth="1"/>
    <col min="13042" max="13042" width="1.140625" style="132" customWidth="1"/>
    <col min="13043" max="13044" width="12.85546875" style="132" customWidth="1"/>
    <col min="13045" max="13045" width="1.140625" style="132" customWidth="1"/>
    <col min="13046" max="13048" width="12.85546875" style="132" customWidth="1"/>
    <col min="13049" max="13049" width="0.85546875" style="132" customWidth="1"/>
    <col min="13050" max="13050" width="2.5703125" style="132" customWidth="1"/>
    <col min="13051" max="13051" width="1" style="132" customWidth="1"/>
    <col min="13052" max="13291" width="9.140625" style="132"/>
    <col min="13292" max="13292" width="1" style="132" customWidth="1"/>
    <col min="13293" max="13293" width="2.5703125" style="132" customWidth="1"/>
    <col min="13294" max="13294" width="2.42578125" style="132" customWidth="1"/>
    <col min="13295" max="13295" width="11.42578125" style="132" customWidth="1"/>
    <col min="13296" max="13296" width="1.140625" style="132" customWidth="1"/>
    <col min="13297" max="13297" width="12.85546875" style="132" customWidth="1"/>
    <col min="13298" max="13298" width="1.140625" style="132" customWidth="1"/>
    <col min="13299" max="13300" width="12.85546875" style="132" customWidth="1"/>
    <col min="13301" max="13301" width="1.140625" style="132" customWidth="1"/>
    <col min="13302" max="13304" width="12.85546875" style="132" customWidth="1"/>
    <col min="13305" max="13305" width="0.85546875" style="132" customWidth="1"/>
    <col min="13306" max="13306" width="2.5703125" style="132" customWidth="1"/>
    <col min="13307" max="13307" width="1" style="132" customWidth="1"/>
    <col min="13308" max="13547" width="9.140625" style="132"/>
    <col min="13548" max="13548" width="1" style="132" customWidth="1"/>
    <col min="13549" max="13549" width="2.5703125" style="132" customWidth="1"/>
    <col min="13550" max="13550" width="2.42578125" style="132" customWidth="1"/>
    <col min="13551" max="13551" width="11.42578125" style="132" customWidth="1"/>
    <col min="13552" max="13552" width="1.140625" style="132" customWidth="1"/>
    <col min="13553" max="13553" width="12.85546875" style="132" customWidth="1"/>
    <col min="13554" max="13554" width="1.140625" style="132" customWidth="1"/>
    <col min="13555" max="13556" width="12.85546875" style="132" customWidth="1"/>
    <col min="13557" max="13557" width="1.140625" style="132" customWidth="1"/>
    <col min="13558" max="13560" width="12.85546875" style="132" customWidth="1"/>
    <col min="13561" max="13561" width="0.85546875" style="132" customWidth="1"/>
    <col min="13562" max="13562" width="2.5703125" style="132" customWidth="1"/>
    <col min="13563" max="13563" width="1" style="132" customWidth="1"/>
    <col min="13564" max="13803" width="9.140625" style="132"/>
    <col min="13804" max="13804" width="1" style="132" customWidth="1"/>
    <col min="13805" max="13805" width="2.5703125" style="132" customWidth="1"/>
    <col min="13806" max="13806" width="2.42578125" style="132" customWidth="1"/>
    <col min="13807" max="13807" width="11.42578125" style="132" customWidth="1"/>
    <col min="13808" max="13808" width="1.140625" style="132" customWidth="1"/>
    <col min="13809" max="13809" width="12.85546875" style="132" customWidth="1"/>
    <col min="13810" max="13810" width="1.140625" style="132" customWidth="1"/>
    <col min="13811" max="13812" width="12.85546875" style="132" customWidth="1"/>
    <col min="13813" max="13813" width="1.140625" style="132" customWidth="1"/>
    <col min="13814" max="13816" width="12.85546875" style="132" customWidth="1"/>
    <col min="13817" max="13817" width="0.85546875" style="132" customWidth="1"/>
    <col min="13818" max="13818" width="2.5703125" style="132" customWidth="1"/>
    <col min="13819" max="13819" width="1" style="132" customWidth="1"/>
    <col min="13820" max="14059" width="9.140625" style="132"/>
    <col min="14060" max="14060" width="1" style="132" customWidth="1"/>
    <col min="14061" max="14061" width="2.5703125" style="132" customWidth="1"/>
    <col min="14062" max="14062" width="2.42578125" style="132" customWidth="1"/>
    <col min="14063" max="14063" width="11.42578125" style="132" customWidth="1"/>
    <col min="14064" max="14064" width="1.140625" style="132" customWidth="1"/>
    <col min="14065" max="14065" width="12.85546875" style="132" customWidth="1"/>
    <col min="14066" max="14066" width="1.140625" style="132" customWidth="1"/>
    <col min="14067" max="14068" width="12.85546875" style="132" customWidth="1"/>
    <col min="14069" max="14069" width="1.140625" style="132" customWidth="1"/>
    <col min="14070" max="14072" width="12.85546875" style="132" customWidth="1"/>
    <col min="14073" max="14073" width="0.85546875" style="132" customWidth="1"/>
    <col min="14074" max="14074" width="2.5703125" style="132" customWidth="1"/>
    <col min="14075" max="14075" width="1" style="132" customWidth="1"/>
    <col min="14076" max="14315" width="9.140625" style="132"/>
    <col min="14316" max="14316" width="1" style="132" customWidth="1"/>
    <col min="14317" max="14317" width="2.5703125" style="132" customWidth="1"/>
    <col min="14318" max="14318" width="2.42578125" style="132" customWidth="1"/>
    <col min="14319" max="14319" width="11.42578125" style="132" customWidth="1"/>
    <col min="14320" max="14320" width="1.140625" style="132" customWidth="1"/>
    <col min="14321" max="14321" width="12.85546875" style="132" customWidth="1"/>
    <col min="14322" max="14322" width="1.140625" style="132" customWidth="1"/>
    <col min="14323" max="14324" width="12.85546875" style="132" customWidth="1"/>
    <col min="14325" max="14325" width="1.140625" style="132" customWidth="1"/>
    <col min="14326" max="14328" width="12.85546875" style="132" customWidth="1"/>
    <col min="14329" max="14329" width="0.85546875" style="132" customWidth="1"/>
    <col min="14330" max="14330" width="2.5703125" style="132" customWidth="1"/>
    <col min="14331" max="14331" width="1" style="132" customWidth="1"/>
    <col min="14332" max="14571" width="9.140625" style="132"/>
    <col min="14572" max="14572" width="1" style="132" customWidth="1"/>
    <col min="14573" max="14573" width="2.5703125" style="132" customWidth="1"/>
    <col min="14574" max="14574" width="2.42578125" style="132" customWidth="1"/>
    <col min="14575" max="14575" width="11.42578125" style="132" customWidth="1"/>
    <col min="14576" max="14576" width="1.140625" style="132" customWidth="1"/>
    <col min="14577" max="14577" width="12.85546875" style="132" customWidth="1"/>
    <col min="14578" max="14578" width="1.140625" style="132" customWidth="1"/>
    <col min="14579" max="14580" width="12.85546875" style="132" customWidth="1"/>
    <col min="14581" max="14581" width="1.140625" style="132" customWidth="1"/>
    <col min="14582" max="14584" width="12.85546875" style="132" customWidth="1"/>
    <col min="14585" max="14585" width="0.85546875" style="132" customWidth="1"/>
    <col min="14586" max="14586" width="2.5703125" style="132" customWidth="1"/>
    <col min="14587" max="14587" width="1" style="132" customWidth="1"/>
    <col min="14588" max="14827" width="9.140625" style="132"/>
    <col min="14828" max="14828" width="1" style="132" customWidth="1"/>
    <col min="14829" max="14829" width="2.5703125" style="132" customWidth="1"/>
    <col min="14830" max="14830" width="2.42578125" style="132" customWidth="1"/>
    <col min="14831" max="14831" width="11.42578125" style="132" customWidth="1"/>
    <col min="14832" max="14832" width="1.140625" style="132" customWidth="1"/>
    <col min="14833" max="14833" width="12.85546875" style="132" customWidth="1"/>
    <col min="14834" max="14834" width="1.140625" style="132" customWidth="1"/>
    <col min="14835" max="14836" width="12.85546875" style="132" customWidth="1"/>
    <col min="14837" max="14837" width="1.140625" style="132" customWidth="1"/>
    <col min="14838" max="14840" width="12.85546875" style="132" customWidth="1"/>
    <col min="14841" max="14841" width="0.85546875" style="132" customWidth="1"/>
    <col min="14842" max="14842" width="2.5703125" style="132" customWidth="1"/>
    <col min="14843" max="14843" width="1" style="132" customWidth="1"/>
    <col min="14844" max="15083" width="9.140625" style="132"/>
    <col min="15084" max="15084" width="1" style="132" customWidth="1"/>
    <col min="15085" max="15085" width="2.5703125" style="132" customWidth="1"/>
    <col min="15086" max="15086" width="2.42578125" style="132" customWidth="1"/>
    <col min="15087" max="15087" width="11.42578125" style="132" customWidth="1"/>
    <col min="15088" max="15088" width="1.140625" style="132" customWidth="1"/>
    <col min="15089" max="15089" width="12.85546875" style="132" customWidth="1"/>
    <col min="15090" max="15090" width="1.140625" style="132" customWidth="1"/>
    <col min="15091" max="15092" width="12.85546875" style="132" customWidth="1"/>
    <col min="15093" max="15093" width="1.140625" style="132" customWidth="1"/>
    <col min="15094" max="15096" width="12.85546875" style="132" customWidth="1"/>
    <col min="15097" max="15097" width="0.85546875" style="132" customWidth="1"/>
    <col min="15098" max="15098" width="2.5703125" style="132" customWidth="1"/>
    <col min="15099" max="15099" width="1" style="132" customWidth="1"/>
    <col min="15100" max="15339" width="9.140625" style="132"/>
    <col min="15340" max="15340" width="1" style="132" customWidth="1"/>
    <col min="15341" max="15341" width="2.5703125" style="132" customWidth="1"/>
    <col min="15342" max="15342" width="2.42578125" style="132" customWidth="1"/>
    <col min="15343" max="15343" width="11.42578125" style="132" customWidth="1"/>
    <col min="15344" max="15344" width="1.140625" style="132" customWidth="1"/>
    <col min="15345" max="15345" width="12.85546875" style="132" customWidth="1"/>
    <col min="15346" max="15346" width="1.140625" style="132" customWidth="1"/>
    <col min="15347" max="15348" width="12.85546875" style="132" customWidth="1"/>
    <col min="15349" max="15349" width="1.140625" style="132" customWidth="1"/>
    <col min="15350" max="15352" width="12.85546875" style="132" customWidth="1"/>
    <col min="15353" max="15353" width="0.85546875" style="132" customWidth="1"/>
    <col min="15354" max="15354" width="2.5703125" style="132" customWidth="1"/>
    <col min="15355" max="15355" width="1" style="132" customWidth="1"/>
    <col min="15356" max="15595" width="9.140625" style="132"/>
    <col min="15596" max="15596" width="1" style="132" customWidth="1"/>
    <col min="15597" max="15597" width="2.5703125" style="132" customWidth="1"/>
    <col min="15598" max="15598" width="2.42578125" style="132" customWidth="1"/>
    <col min="15599" max="15599" width="11.42578125" style="132" customWidth="1"/>
    <col min="15600" max="15600" width="1.140625" style="132" customWidth="1"/>
    <col min="15601" max="15601" width="12.85546875" style="132" customWidth="1"/>
    <col min="15602" max="15602" width="1.140625" style="132" customWidth="1"/>
    <col min="15603" max="15604" width="12.85546875" style="132" customWidth="1"/>
    <col min="15605" max="15605" width="1.140625" style="132" customWidth="1"/>
    <col min="15606" max="15608" width="12.85546875" style="132" customWidth="1"/>
    <col min="15609" max="15609" width="0.85546875" style="132" customWidth="1"/>
    <col min="15610" max="15610" width="2.5703125" style="132" customWidth="1"/>
    <col min="15611" max="15611" width="1" style="132" customWidth="1"/>
    <col min="15612" max="15851" width="9.140625" style="132"/>
    <col min="15852" max="15852" width="1" style="132" customWidth="1"/>
    <col min="15853" max="15853" width="2.5703125" style="132" customWidth="1"/>
    <col min="15854" max="15854" width="2.42578125" style="132" customWidth="1"/>
    <col min="15855" max="15855" width="11.42578125" style="132" customWidth="1"/>
    <col min="15856" max="15856" width="1.140625" style="132" customWidth="1"/>
    <col min="15857" max="15857" width="12.85546875" style="132" customWidth="1"/>
    <col min="15858" max="15858" width="1.140625" style="132" customWidth="1"/>
    <col min="15859" max="15860" width="12.85546875" style="132" customWidth="1"/>
    <col min="15861" max="15861" width="1.140625" style="132" customWidth="1"/>
    <col min="15862" max="15864" width="12.85546875" style="132" customWidth="1"/>
    <col min="15865" max="15865" width="0.85546875" style="132" customWidth="1"/>
    <col min="15866" max="15866" width="2.5703125" style="132" customWidth="1"/>
    <col min="15867" max="15867" width="1" style="132" customWidth="1"/>
    <col min="15868" max="16107" width="9.140625" style="132"/>
    <col min="16108" max="16108" width="1" style="132" customWidth="1"/>
    <col min="16109" max="16109" width="2.5703125" style="132" customWidth="1"/>
    <col min="16110" max="16110" width="2.42578125" style="132" customWidth="1"/>
    <col min="16111" max="16111" width="11.42578125" style="132" customWidth="1"/>
    <col min="16112" max="16112" width="1.140625" style="132" customWidth="1"/>
    <col min="16113" max="16113" width="12.85546875" style="132" customWidth="1"/>
    <col min="16114" max="16114" width="1.140625" style="132" customWidth="1"/>
    <col min="16115" max="16116" width="12.85546875" style="132" customWidth="1"/>
    <col min="16117" max="16117" width="1.140625" style="132" customWidth="1"/>
    <col min="16118" max="16120" width="12.85546875" style="132" customWidth="1"/>
    <col min="16121" max="16121" width="0.85546875" style="132" customWidth="1"/>
    <col min="16122" max="16122" width="2.5703125" style="132" customWidth="1"/>
    <col min="16123" max="16123" width="1" style="132" customWidth="1"/>
    <col min="16124" max="16384" width="9.140625" style="132"/>
  </cols>
  <sheetData>
    <row r="1" spans="1:16" ht="13.5" customHeight="1">
      <c r="A1" s="134"/>
      <c r="B1" s="1146"/>
      <c r="C1" s="1147" t="s">
        <v>499</v>
      </c>
      <c r="D1" s="1148"/>
      <c r="E1" s="134"/>
      <c r="F1" s="134"/>
      <c r="G1" s="134"/>
      <c r="H1" s="134"/>
      <c r="I1" s="1149"/>
      <c r="J1" s="134"/>
      <c r="K1" s="134"/>
      <c r="L1" s="131"/>
    </row>
    <row r="2" spans="1:16" ht="6" customHeight="1">
      <c r="A2" s="425"/>
      <c r="B2" s="1150"/>
      <c r="C2" s="1151"/>
      <c r="D2" s="1151"/>
      <c r="E2" s="1152"/>
      <c r="F2" s="1152"/>
      <c r="G2" s="1152"/>
      <c r="H2" s="1152"/>
      <c r="I2" s="1153"/>
      <c r="J2" s="1109"/>
      <c r="K2" s="424"/>
      <c r="L2" s="131"/>
    </row>
    <row r="3" spans="1:16" ht="6" customHeight="1" thickBot="1">
      <c r="A3" s="425"/>
      <c r="B3" s="425"/>
      <c r="C3" s="134"/>
      <c r="D3" s="134"/>
      <c r="E3" s="134"/>
      <c r="F3" s="134"/>
      <c r="G3" s="134"/>
      <c r="H3" s="134"/>
      <c r="I3" s="134"/>
      <c r="J3" s="134"/>
      <c r="K3" s="426"/>
      <c r="L3" s="131"/>
    </row>
    <row r="4" spans="1:16" s="136" customFormat="1" ht="13.5" customHeight="1" thickBot="1">
      <c r="A4" s="474"/>
      <c r="B4" s="425"/>
      <c r="C4" s="1680" t="s">
        <v>500</v>
      </c>
      <c r="D4" s="1681"/>
      <c r="E4" s="1681"/>
      <c r="F4" s="1681"/>
      <c r="G4" s="1681"/>
      <c r="H4" s="1681"/>
      <c r="I4" s="1681"/>
      <c r="J4" s="1682"/>
      <c r="K4" s="426"/>
      <c r="L4" s="135"/>
      <c r="M4" s="264"/>
    </row>
    <row r="5" spans="1:16" ht="15.75" customHeight="1">
      <c r="A5" s="425"/>
      <c r="B5" s="425"/>
      <c r="C5" s="1154" t="s">
        <v>71</v>
      </c>
      <c r="D5" s="137"/>
      <c r="E5" s="137"/>
      <c r="F5" s="137"/>
      <c r="G5" s="137"/>
      <c r="H5" s="137"/>
      <c r="I5" s="137"/>
      <c r="J5" s="1155"/>
      <c r="K5" s="426"/>
      <c r="L5" s="131"/>
    </row>
    <row r="6" spans="1:16" ht="5.25" customHeight="1">
      <c r="A6" s="425"/>
      <c r="B6" s="425"/>
      <c r="C6" s="137"/>
      <c r="D6" s="137"/>
      <c r="E6" s="1156"/>
      <c r="F6" s="1156"/>
      <c r="G6" s="1156"/>
      <c r="H6" s="1156"/>
      <c r="I6" s="1156"/>
      <c r="J6" s="1157"/>
      <c r="K6" s="426"/>
      <c r="L6" s="131"/>
    </row>
    <row r="7" spans="1:16" ht="24" customHeight="1">
      <c r="A7" s="425"/>
      <c r="B7" s="425"/>
      <c r="C7" s="1683" t="s">
        <v>654</v>
      </c>
      <c r="D7" s="1684"/>
      <c r="E7" s="1134" t="s">
        <v>70</v>
      </c>
      <c r="F7" s="1134" t="s">
        <v>501</v>
      </c>
      <c r="G7" s="138" t="s">
        <v>502</v>
      </c>
      <c r="H7" s="138" t="s">
        <v>503</v>
      </c>
      <c r="I7" s="138"/>
      <c r="J7" s="1158"/>
      <c r="K7" s="427"/>
      <c r="L7" s="139"/>
    </row>
    <row r="8" spans="1:16" s="1164" customFormat="1" ht="3" customHeight="1">
      <c r="A8" s="1159"/>
      <c r="B8" s="425"/>
      <c r="C8" s="140"/>
      <c r="D8" s="1160"/>
      <c r="E8" s="1161"/>
      <c r="F8" s="141"/>
      <c r="G8" s="1160"/>
      <c r="H8" s="1160"/>
      <c r="I8" s="1160"/>
      <c r="J8" s="1160"/>
      <c r="K8" s="1162"/>
      <c r="L8" s="1163"/>
      <c r="M8" s="264"/>
    </row>
    <row r="9" spans="1:16" s="145" customFormat="1" ht="12.75" customHeight="1">
      <c r="A9" s="475"/>
      <c r="B9" s="425"/>
      <c r="C9" s="143" t="s">
        <v>212</v>
      </c>
      <c r="D9" s="955" t="s">
        <v>212</v>
      </c>
      <c r="E9" s="1106">
        <v>5</v>
      </c>
      <c r="F9" s="1106">
        <v>7.6</v>
      </c>
      <c r="G9" s="1106">
        <v>5.2</v>
      </c>
      <c r="H9" s="1106">
        <v>4.8</v>
      </c>
      <c r="I9" s="144">
        <f>+H9/G9</f>
        <v>0.92307692307692302</v>
      </c>
      <c r="J9" s="1165"/>
      <c r="K9" s="428"/>
      <c r="L9" s="142"/>
      <c r="M9" s="264"/>
    </row>
    <row r="10" spans="1:16" ht="12.75" customHeight="1">
      <c r="A10" s="425"/>
      <c r="B10" s="425"/>
      <c r="C10" s="143" t="s">
        <v>213</v>
      </c>
      <c r="D10" s="955" t="s">
        <v>213</v>
      </c>
      <c r="E10" s="1106">
        <v>4.9000000000000004</v>
      </c>
      <c r="F10" s="1106">
        <v>10.5</v>
      </c>
      <c r="G10" s="1106">
        <v>4.8</v>
      </c>
      <c r="H10" s="1106">
        <v>5.0999999999999996</v>
      </c>
      <c r="I10" s="144">
        <f t="shared" ref="I10:I39" si="0">+H10/G10</f>
        <v>1.0625</v>
      </c>
      <c r="J10" s="1165"/>
      <c r="K10" s="429"/>
      <c r="L10" s="133"/>
      <c r="P10" s="145"/>
    </row>
    <row r="11" spans="1:16" ht="12.75" customHeight="1">
      <c r="A11" s="425"/>
      <c r="B11" s="425"/>
      <c r="C11" s="143" t="s">
        <v>214</v>
      </c>
      <c r="D11" s="955" t="s">
        <v>214</v>
      </c>
      <c r="E11" s="1106">
        <v>8.5</v>
      </c>
      <c r="F11" s="1106">
        <v>24.3</v>
      </c>
      <c r="G11" s="1106">
        <v>8.8000000000000007</v>
      </c>
      <c r="H11" s="1106">
        <v>8.1999999999999993</v>
      </c>
      <c r="I11" s="144">
        <f t="shared" si="0"/>
        <v>0.93181818181818166</v>
      </c>
      <c r="J11" s="1165"/>
      <c r="K11" s="429"/>
      <c r="L11" s="133"/>
      <c r="P11" s="145"/>
    </row>
    <row r="12" spans="1:16" ht="12.75" customHeight="1">
      <c r="A12" s="425"/>
      <c r="B12" s="425"/>
      <c r="C12" s="143" t="s">
        <v>472</v>
      </c>
      <c r="D12" s="955" t="s">
        <v>472</v>
      </c>
      <c r="E12" s="1106">
        <v>16.8</v>
      </c>
      <c r="F12" s="1106">
        <v>40.299999999999997</v>
      </c>
      <c r="G12" s="1106">
        <v>17.399999999999999</v>
      </c>
      <c r="H12" s="1106">
        <v>16.100000000000001</v>
      </c>
      <c r="I12" s="144">
        <f t="shared" si="0"/>
        <v>0.92528735632183923</v>
      </c>
      <c r="J12" s="1165"/>
      <c r="K12" s="429"/>
      <c r="L12" s="133"/>
      <c r="O12" s="931"/>
      <c r="P12" s="145"/>
    </row>
    <row r="13" spans="1:16" ht="12.75" customHeight="1">
      <c r="A13" s="425"/>
      <c r="B13" s="425"/>
      <c r="C13" s="143"/>
      <c r="D13" s="955" t="s">
        <v>480</v>
      </c>
      <c r="E13" s="1106">
        <v>18.8</v>
      </c>
      <c r="F13" s="1106">
        <v>49.8</v>
      </c>
      <c r="G13" s="1106">
        <v>20.5</v>
      </c>
      <c r="H13" s="1106">
        <v>16.600000000000001</v>
      </c>
      <c r="I13" s="144">
        <f t="shared" si="0"/>
        <v>0.80975609756097566</v>
      </c>
      <c r="J13" s="1165"/>
      <c r="K13" s="429"/>
      <c r="L13" s="133"/>
      <c r="O13" s="931"/>
    </row>
    <row r="14" spans="1:16" ht="12.75" customHeight="1">
      <c r="A14" s="425"/>
      <c r="B14" s="425"/>
      <c r="C14" s="143" t="s">
        <v>215</v>
      </c>
      <c r="D14" s="955" t="s">
        <v>215</v>
      </c>
      <c r="E14" s="1106">
        <v>13.6</v>
      </c>
      <c r="F14" s="1106">
        <v>31.3</v>
      </c>
      <c r="G14" s="1106">
        <v>13.8</v>
      </c>
      <c r="H14" s="1106">
        <v>13.4</v>
      </c>
      <c r="I14" s="144">
        <f t="shared" si="0"/>
        <v>0.97101449275362317</v>
      </c>
      <c r="J14" s="1165"/>
      <c r="K14" s="429"/>
      <c r="L14" s="133"/>
      <c r="O14" s="931"/>
    </row>
    <row r="15" spans="1:16" ht="12.75" customHeight="1">
      <c r="A15" s="425"/>
      <c r="B15" s="425"/>
      <c r="C15" s="143" t="s">
        <v>473</v>
      </c>
      <c r="D15" s="955" t="s">
        <v>481</v>
      </c>
      <c r="E15" s="1106">
        <v>10.199999999999999</v>
      </c>
      <c r="F15" s="1106">
        <v>23.3</v>
      </c>
      <c r="G15" s="1106">
        <v>8.8000000000000007</v>
      </c>
      <c r="H15" s="1106">
        <v>11.8</v>
      </c>
      <c r="I15" s="144">
        <f t="shared" si="0"/>
        <v>1.3409090909090908</v>
      </c>
      <c r="J15" s="1165"/>
      <c r="K15" s="429"/>
      <c r="L15" s="133"/>
      <c r="P15" s="145"/>
    </row>
    <row r="16" spans="1:16" ht="12.75" customHeight="1">
      <c r="A16" s="425"/>
      <c r="B16" s="425"/>
      <c r="C16" s="143" t="s">
        <v>216</v>
      </c>
      <c r="D16" s="955" t="s">
        <v>216</v>
      </c>
      <c r="E16" s="1106">
        <v>25.8</v>
      </c>
      <c r="F16" s="1106">
        <v>54.6</v>
      </c>
      <c r="G16" s="1106">
        <v>25</v>
      </c>
      <c r="H16" s="1106">
        <v>26.8</v>
      </c>
      <c r="I16" s="144">
        <f t="shared" si="0"/>
        <v>1.0720000000000001</v>
      </c>
      <c r="J16" s="1165"/>
      <c r="K16" s="429"/>
      <c r="L16" s="133"/>
      <c r="P16" s="145"/>
    </row>
    <row r="17" spans="1:16" ht="12.75" customHeight="1">
      <c r="A17" s="425"/>
      <c r="B17" s="425"/>
      <c r="C17" s="143" t="s">
        <v>474</v>
      </c>
      <c r="D17" s="955" t="s">
        <v>474</v>
      </c>
      <c r="E17" s="1106">
        <v>9.3000000000000007</v>
      </c>
      <c r="F17" s="1106">
        <v>22.7</v>
      </c>
      <c r="G17" s="1106">
        <v>9.8000000000000007</v>
      </c>
      <c r="H17" s="1106">
        <v>8.9</v>
      </c>
      <c r="I17" s="144">
        <f t="shared" si="0"/>
        <v>0.90816326530612246</v>
      </c>
      <c r="J17" s="1165"/>
      <c r="K17" s="429"/>
      <c r="L17" s="133"/>
      <c r="P17" s="145"/>
    </row>
    <row r="18" spans="1:16" ht="12.75" customHeight="1">
      <c r="A18" s="425"/>
      <c r="B18" s="425"/>
      <c r="C18" s="143" t="s">
        <v>217</v>
      </c>
      <c r="D18" s="955" t="s">
        <v>217</v>
      </c>
      <c r="E18" s="1106">
        <v>8.3000000000000007</v>
      </c>
      <c r="F18" s="1106">
        <v>19.7</v>
      </c>
      <c r="G18" s="1106">
        <v>8.8000000000000007</v>
      </c>
      <c r="H18" s="1106">
        <v>7.7</v>
      </c>
      <c r="I18" s="144">
        <f t="shared" si="0"/>
        <v>0.875</v>
      </c>
      <c r="J18" s="1165"/>
      <c r="K18" s="429"/>
      <c r="L18" s="133"/>
    </row>
    <row r="19" spans="1:16" ht="12.75" customHeight="1">
      <c r="A19" s="425"/>
      <c r="B19" s="425"/>
      <c r="C19" s="143" t="s">
        <v>218</v>
      </c>
      <c r="D19" s="955" t="s">
        <v>218</v>
      </c>
      <c r="E19" s="1106">
        <v>10.9</v>
      </c>
      <c r="F19" s="1106">
        <v>25.4</v>
      </c>
      <c r="G19" s="1106">
        <v>10.9</v>
      </c>
      <c r="H19" s="1106">
        <v>10.8</v>
      </c>
      <c r="I19" s="144">
        <f t="shared" si="0"/>
        <v>0.99082568807339455</v>
      </c>
      <c r="J19" s="1165"/>
      <c r="K19" s="429"/>
      <c r="L19" s="133"/>
    </row>
    <row r="20" spans="1:16" s="147" customFormat="1" ht="12.75" customHeight="1">
      <c r="A20" s="476"/>
      <c r="B20" s="425"/>
      <c r="C20" s="143" t="s">
        <v>429</v>
      </c>
      <c r="D20" s="955" t="s">
        <v>475</v>
      </c>
      <c r="E20" s="1106">
        <v>28</v>
      </c>
      <c r="F20" s="1106">
        <v>59</v>
      </c>
      <c r="G20" s="1106">
        <v>24.9</v>
      </c>
      <c r="H20" s="1106">
        <v>32.200000000000003</v>
      </c>
      <c r="I20" s="144">
        <f t="shared" si="0"/>
        <v>1.2931726907630523</v>
      </c>
      <c r="J20" s="1166"/>
      <c r="K20" s="430"/>
      <c r="L20" s="146"/>
      <c r="M20" s="264"/>
    </row>
    <row r="21" spans="1:16" ht="12.75" customHeight="1">
      <c r="A21" s="425"/>
      <c r="B21" s="425"/>
      <c r="C21" s="143" t="s">
        <v>219</v>
      </c>
      <c r="D21" s="955" t="s">
        <v>482</v>
      </c>
      <c r="E21" s="1106">
        <v>7.1</v>
      </c>
      <c r="F21" s="1106">
        <v>11.1</v>
      </c>
      <c r="G21" s="1106">
        <v>7.4</v>
      </c>
      <c r="H21" s="1106">
        <v>6.8</v>
      </c>
      <c r="I21" s="144">
        <f>+H21/G21</f>
        <v>0.91891891891891886</v>
      </c>
      <c r="J21" s="1165"/>
      <c r="K21" s="429"/>
      <c r="L21" s="133"/>
    </row>
    <row r="22" spans="1:16" s="149" customFormat="1" ht="12.75" customHeight="1">
      <c r="A22" s="477"/>
      <c r="B22" s="425"/>
      <c r="C22" s="143" t="s">
        <v>220</v>
      </c>
      <c r="D22" s="955" t="s">
        <v>220</v>
      </c>
      <c r="E22" s="1106">
        <v>11.9</v>
      </c>
      <c r="F22" s="1106">
        <v>26</v>
      </c>
      <c r="G22" s="1106">
        <v>13.3</v>
      </c>
      <c r="H22" s="1106">
        <v>10.3</v>
      </c>
      <c r="I22" s="144">
        <f t="shared" si="0"/>
        <v>0.77443609022556392</v>
      </c>
      <c r="J22" s="1166"/>
      <c r="K22" s="431"/>
      <c r="L22" s="148"/>
      <c r="M22" s="264"/>
    </row>
    <row r="23" spans="1:16" s="151" customFormat="1" ht="12.75" customHeight="1">
      <c r="A23" s="432"/>
      <c r="B23" s="432"/>
      <c r="C23" s="143" t="s">
        <v>221</v>
      </c>
      <c r="D23" s="955" t="s">
        <v>221</v>
      </c>
      <c r="E23" s="1106">
        <v>12.9</v>
      </c>
      <c r="F23" s="1106">
        <v>42.4</v>
      </c>
      <c r="G23" s="1106">
        <v>12.2</v>
      </c>
      <c r="H23" s="1106">
        <v>13.8</v>
      </c>
      <c r="I23" s="144">
        <f t="shared" si="0"/>
        <v>1.1311475409836067</v>
      </c>
      <c r="J23" s="1165"/>
      <c r="K23" s="429"/>
      <c r="L23" s="150"/>
      <c r="M23" s="264"/>
    </row>
    <row r="24" spans="1:16" ht="12.75" customHeight="1">
      <c r="A24" s="425"/>
      <c r="B24" s="425"/>
      <c r="C24" s="143" t="s">
        <v>222</v>
      </c>
      <c r="D24" s="955" t="s">
        <v>222</v>
      </c>
      <c r="E24" s="1106">
        <v>6.1</v>
      </c>
      <c r="F24" s="1106">
        <v>21.4</v>
      </c>
      <c r="G24" s="1106">
        <v>5.4</v>
      </c>
      <c r="H24" s="1106">
        <v>7</v>
      </c>
      <c r="I24" s="144">
        <f t="shared" si="0"/>
        <v>1.2962962962962963</v>
      </c>
      <c r="J24" s="1165"/>
      <c r="K24" s="429"/>
      <c r="L24" s="133"/>
    </row>
    <row r="25" spans="1:16" ht="12.75" customHeight="1">
      <c r="A25" s="425"/>
      <c r="B25" s="425"/>
      <c r="C25" s="143" t="s">
        <v>223</v>
      </c>
      <c r="D25" s="955" t="s">
        <v>223</v>
      </c>
      <c r="E25" s="1106">
        <v>6.9</v>
      </c>
      <c r="F25" s="1106">
        <v>15.3</v>
      </c>
      <c r="G25" s="1106">
        <v>7.1</v>
      </c>
      <c r="H25" s="1106">
        <v>6.7</v>
      </c>
      <c r="I25" s="144">
        <f t="shared" si="0"/>
        <v>0.94366197183098599</v>
      </c>
      <c r="J25" s="1165"/>
      <c r="K25" s="429"/>
      <c r="L25" s="133"/>
    </row>
    <row r="26" spans="1:16" s="153" customFormat="1" ht="12.75" customHeight="1">
      <c r="A26" s="433"/>
      <c r="B26" s="433"/>
      <c r="C26" s="140" t="s">
        <v>75</v>
      </c>
      <c r="D26" s="1169" t="s">
        <v>75</v>
      </c>
      <c r="E26" s="1170">
        <v>15.3</v>
      </c>
      <c r="F26" s="1170">
        <v>34.700000000000003</v>
      </c>
      <c r="G26" s="1170">
        <v>15</v>
      </c>
      <c r="H26" s="1170">
        <v>15.7</v>
      </c>
      <c r="I26" s="1171">
        <f t="shared" si="0"/>
        <v>1.0466666666666666</v>
      </c>
      <c r="J26" s="1166"/>
      <c r="K26" s="434"/>
      <c r="L26" s="152"/>
      <c r="M26" s="264"/>
    </row>
    <row r="27" spans="1:16" s="155" customFormat="1" ht="12.75" customHeight="1">
      <c r="A27" s="435"/>
      <c r="B27" s="478"/>
      <c r="C27" s="482" t="s">
        <v>224</v>
      </c>
      <c r="D27" s="956" t="s">
        <v>224</v>
      </c>
      <c r="E27" s="1107">
        <v>12</v>
      </c>
      <c r="F27" s="1107">
        <v>24</v>
      </c>
      <c r="G27" s="1107">
        <v>11.8</v>
      </c>
      <c r="H27" s="1107">
        <v>12.2</v>
      </c>
      <c r="I27" s="1167">
        <f t="shared" si="0"/>
        <v>1.0338983050847457</v>
      </c>
      <c r="J27" s="1168"/>
      <c r="K27" s="436"/>
      <c r="L27" s="154"/>
      <c r="M27" s="264"/>
    </row>
    <row r="28" spans="1:16" ht="12.75" customHeight="1">
      <c r="A28" s="425"/>
      <c r="B28" s="425"/>
      <c r="C28" s="143" t="s">
        <v>225</v>
      </c>
      <c r="D28" s="955" t="s">
        <v>225</v>
      </c>
      <c r="E28" s="1106">
        <v>13.1</v>
      </c>
      <c r="F28" s="1106">
        <v>30</v>
      </c>
      <c r="G28" s="1106">
        <v>13.4</v>
      </c>
      <c r="H28" s="1106">
        <v>12.7</v>
      </c>
      <c r="I28" s="144">
        <f t="shared" si="0"/>
        <v>0.94776119402985071</v>
      </c>
      <c r="J28" s="1165"/>
      <c r="K28" s="429"/>
      <c r="L28" s="133"/>
    </row>
    <row r="29" spans="1:16" ht="12.75" customHeight="1">
      <c r="A29" s="425"/>
      <c r="B29" s="425"/>
      <c r="C29" s="143" t="s">
        <v>226</v>
      </c>
      <c r="D29" s="955" t="s">
        <v>226</v>
      </c>
      <c r="E29" s="1106">
        <v>7</v>
      </c>
      <c r="F29" s="1106">
        <v>13.7</v>
      </c>
      <c r="G29" s="1106">
        <v>6.8</v>
      </c>
      <c r="H29" s="1106">
        <v>7.3</v>
      </c>
      <c r="I29" s="144">
        <f t="shared" si="0"/>
        <v>1.0735294117647058</v>
      </c>
      <c r="J29" s="1165"/>
      <c r="K29" s="429"/>
      <c r="L29" s="133"/>
    </row>
    <row r="30" spans="1:16" ht="12.75" customHeight="1">
      <c r="A30" s="425"/>
      <c r="B30" s="425"/>
      <c r="C30" s="143" t="s">
        <v>431</v>
      </c>
      <c r="D30" s="955" t="s">
        <v>477</v>
      </c>
      <c r="E30" s="1106">
        <v>8.8000000000000007</v>
      </c>
      <c r="F30" s="1106">
        <v>24.5</v>
      </c>
      <c r="G30" s="1106">
        <v>8.5</v>
      </c>
      <c r="H30" s="1106">
        <v>9.1999999999999993</v>
      </c>
      <c r="I30" s="144">
        <f t="shared" si="0"/>
        <v>1.0823529411764705</v>
      </c>
      <c r="J30" s="1165"/>
      <c r="K30" s="429"/>
      <c r="L30" s="133"/>
    </row>
    <row r="31" spans="1:16" ht="12.75" customHeight="1">
      <c r="A31" s="425"/>
      <c r="B31" s="425"/>
      <c r="C31" s="143" t="s">
        <v>416</v>
      </c>
      <c r="D31" s="955" t="s">
        <v>478</v>
      </c>
      <c r="E31" s="1106">
        <v>11.5</v>
      </c>
      <c r="F31" s="1106">
        <v>23.5</v>
      </c>
      <c r="G31" s="1106">
        <v>11.9</v>
      </c>
      <c r="H31" s="1106">
        <v>11.1</v>
      </c>
      <c r="I31" s="144" t="s">
        <v>506</v>
      </c>
      <c r="J31" s="1165"/>
      <c r="K31" s="429"/>
      <c r="L31" s="133"/>
    </row>
    <row r="32" spans="1:16" ht="12.75" customHeight="1">
      <c r="A32" s="425"/>
      <c r="B32" s="425"/>
      <c r="C32" s="143" t="s">
        <v>278</v>
      </c>
      <c r="D32" s="955" t="s">
        <v>483</v>
      </c>
      <c r="E32" s="1106">
        <v>11.3</v>
      </c>
      <c r="F32" s="1106">
        <v>21.1</v>
      </c>
      <c r="G32" s="1106">
        <v>12.5</v>
      </c>
      <c r="H32" s="1106">
        <v>10.199999999999999</v>
      </c>
      <c r="I32" s="144">
        <f t="shared" si="0"/>
        <v>0.81599999999999995</v>
      </c>
      <c r="J32" s="1165"/>
      <c r="K32" s="429"/>
      <c r="L32" s="133"/>
    </row>
    <row r="33" spans="1:13" s="158" customFormat="1" ht="12.75" customHeight="1">
      <c r="A33" s="479"/>
      <c r="B33" s="425"/>
      <c r="C33" s="143" t="s">
        <v>227</v>
      </c>
      <c r="D33" s="955" t="s">
        <v>227</v>
      </c>
      <c r="E33" s="1106">
        <v>9.9</v>
      </c>
      <c r="F33" s="1106">
        <v>27.4</v>
      </c>
      <c r="G33" s="1106">
        <v>9.1999999999999993</v>
      </c>
      <c r="H33" s="1106">
        <v>10.7</v>
      </c>
      <c r="I33" s="144">
        <f t="shared" si="0"/>
        <v>1.1630434782608696</v>
      </c>
      <c r="J33" s="1165"/>
      <c r="K33" s="437"/>
      <c r="L33" s="156"/>
      <c r="M33" s="264"/>
    </row>
    <row r="34" spans="1:13" ht="12.75" customHeight="1">
      <c r="A34" s="425"/>
      <c r="B34" s="425"/>
      <c r="C34" s="143" t="s">
        <v>430</v>
      </c>
      <c r="D34" s="955" t="s">
        <v>476</v>
      </c>
      <c r="E34" s="1106">
        <v>7.2</v>
      </c>
      <c r="F34" s="1106">
        <v>20</v>
      </c>
      <c r="G34" s="1106">
        <v>7.6</v>
      </c>
      <c r="H34" s="1106">
        <v>6.8</v>
      </c>
      <c r="I34" s="144">
        <f t="shared" si="0"/>
        <v>0.89473684210526316</v>
      </c>
      <c r="J34" s="1165"/>
      <c r="K34" s="429"/>
      <c r="L34" s="133"/>
    </row>
    <row r="35" spans="1:13" ht="12.75" customHeight="1">
      <c r="A35" s="425"/>
      <c r="B35" s="425"/>
      <c r="C35" s="143" t="s">
        <v>228</v>
      </c>
      <c r="D35" s="955" t="s">
        <v>228</v>
      </c>
      <c r="E35" s="1106">
        <v>6.8</v>
      </c>
      <c r="F35" s="1106">
        <v>19.100000000000001</v>
      </c>
      <c r="G35" s="1106">
        <v>5.7</v>
      </c>
      <c r="H35" s="1106">
        <v>8.1999999999999993</v>
      </c>
      <c r="I35" s="144">
        <f t="shared" si="0"/>
        <v>1.43859649122807</v>
      </c>
      <c r="J35" s="1165"/>
      <c r="K35" s="429"/>
      <c r="L35" s="133"/>
    </row>
    <row r="36" spans="1:13" s="149" customFormat="1" ht="12.75" customHeight="1">
      <c r="A36" s="477"/>
      <c r="B36" s="425"/>
      <c r="C36" s="143" t="s">
        <v>479</v>
      </c>
      <c r="D36" s="955" t="s">
        <v>479</v>
      </c>
      <c r="E36" s="1106">
        <v>7.3</v>
      </c>
      <c r="F36" s="1106" t="s">
        <v>506</v>
      </c>
      <c r="G36" s="1106">
        <v>7.8</v>
      </c>
      <c r="H36" s="1106">
        <v>6.5</v>
      </c>
      <c r="I36" s="144">
        <f t="shared" si="0"/>
        <v>0.83333333333333337</v>
      </c>
      <c r="J36" s="1166"/>
      <c r="K36" s="431"/>
      <c r="L36" s="148"/>
      <c r="M36" s="264"/>
    </row>
    <row r="37" spans="1:13" ht="12.75" customHeight="1">
      <c r="A37" s="425"/>
      <c r="B37" s="425"/>
      <c r="C37" s="143" t="s">
        <v>229</v>
      </c>
      <c r="D37" s="955" t="s">
        <v>229</v>
      </c>
      <c r="E37" s="1106">
        <v>8.1999999999999993</v>
      </c>
      <c r="F37" s="1106">
        <v>22.9</v>
      </c>
      <c r="G37" s="1106">
        <v>8.4</v>
      </c>
      <c r="H37" s="1106">
        <v>7.9</v>
      </c>
      <c r="I37" s="144">
        <f t="shared" si="0"/>
        <v>0.94047619047619047</v>
      </c>
      <c r="J37" s="1165"/>
      <c r="K37" s="429"/>
      <c r="L37" s="133"/>
    </row>
    <row r="38" spans="1:13" s="155" customFormat="1" ht="12.75" customHeight="1">
      <c r="A38" s="435"/>
      <c r="B38" s="480"/>
      <c r="C38" s="482" t="s">
        <v>230</v>
      </c>
      <c r="D38" s="956" t="s">
        <v>484</v>
      </c>
      <c r="E38" s="1107">
        <v>10.8</v>
      </c>
      <c r="F38" s="1107">
        <v>23.4</v>
      </c>
      <c r="G38" s="1107">
        <v>10.7</v>
      </c>
      <c r="H38" s="1107">
        <v>10.9</v>
      </c>
      <c r="I38" s="1167">
        <f t="shared" si="0"/>
        <v>1.0186915887850467</v>
      </c>
      <c r="J38" s="1168"/>
      <c r="K38" s="436"/>
      <c r="L38" s="154"/>
      <c r="M38" s="264"/>
    </row>
    <row r="39" spans="1:13" ht="18.75" customHeight="1">
      <c r="A39" s="425"/>
      <c r="B39" s="425"/>
      <c r="C39" s="143" t="s">
        <v>504</v>
      </c>
      <c r="D39" s="957" t="s">
        <v>504</v>
      </c>
      <c r="E39" s="1106">
        <v>6.6</v>
      </c>
      <c r="F39" s="1106">
        <v>14.2</v>
      </c>
      <c r="G39" s="1106">
        <v>6.8</v>
      </c>
      <c r="H39" s="1106">
        <v>6.4</v>
      </c>
      <c r="I39" s="144">
        <f t="shared" si="0"/>
        <v>0.94117647058823539</v>
      </c>
      <c r="J39" s="1165"/>
      <c r="K39" s="429"/>
      <c r="L39" s="133"/>
    </row>
    <row r="40" spans="1:13" s="164" customFormat="1" ht="12" customHeight="1">
      <c r="A40" s="481"/>
      <c r="B40" s="425"/>
      <c r="C40" s="159"/>
      <c r="D40" s="160"/>
      <c r="E40" s="161"/>
      <c r="F40" s="161"/>
      <c r="G40" s="162"/>
      <c r="H40" s="162"/>
      <c r="I40" s="162"/>
      <c r="J40" s="162"/>
      <c r="K40" s="438"/>
      <c r="L40" s="163"/>
      <c r="M40" s="264"/>
    </row>
    <row r="41" spans="1:13" ht="17.25" customHeight="1">
      <c r="A41" s="425"/>
      <c r="B41" s="425"/>
      <c r="C41" s="143"/>
      <c r="D41" s="143"/>
      <c r="E41" s="141"/>
      <c r="F41" s="1679"/>
      <c r="G41" s="1679"/>
      <c r="H41" s="1679"/>
      <c r="I41" s="1679"/>
      <c r="J41" s="1679"/>
      <c r="K41" s="439"/>
      <c r="L41" s="131"/>
    </row>
    <row r="42" spans="1:13" ht="17.25" customHeight="1">
      <c r="A42" s="425"/>
      <c r="B42" s="425"/>
      <c r="C42" s="143"/>
      <c r="D42" s="143"/>
      <c r="E42" s="141"/>
      <c r="F42" s="1679"/>
      <c r="G42" s="1679"/>
      <c r="H42" s="1679"/>
      <c r="I42" s="1679"/>
      <c r="J42" s="1679"/>
      <c r="K42" s="439"/>
      <c r="L42" s="131"/>
    </row>
    <row r="43" spans="1:13" ht="17.25" customHeight="1">
      <c r="A43" s="425"/>
      <c r="B43" s="425"/>
      <c r="C43" s="143"/>
      <c r="D43" s="143"/>
      <c r="E43" s="141"/>
      <c r="F43" s="1679"/>
      <c r="G43" s="1679"/>
      <c r="H43" s="1679"/>
      <c r="I43" s="1679"/>
      <c r="J43" s="1679"/>
      <c r="K43" s="439"/>
      <c r="L43" s="131"/>
    </row>
    <row r="44" spans="1:13" ht="17.25" customHeight="1">
      <c r="A44" s="425"/>
      <c r="B44" s="425"/>
      <c r="C44" s="143"/>
      <c r="D44" s="143"/>
      <c r="E44" s="141"/>
      <c r="F44" s="1679"/>
      <c r="G44" s="1679"/>
      <c r="H44" s="1679"/>
      <c r="I44" s="1679"/>
      <c r="J44" s="1679"/>
      <c r="K44" s="439"/>
      <c r="L44" s="131"/>
    </row>
    <row r="45" spans="1:13" ht="17.25" customHeight="1">
      <c r="A45" s="425"/>
      <c r="B45" s="425"/>
      <c r="C45" s="143"/>
      <c r="D45" s="143"/>
      <c r="E45" s="141"/>
      <c r="F45" s="1679"/>
      <c r="G45" s="1679"/>
      <c r="H45" s="1679"/>
      <c r="I45" s="1679"/>
      <c r="J45" s="1679"/>
      <c r="K45" s="439"/>
      <c r="L45" s="131"/>
    </row>
    <row r="46" spans="1:13" ht="17.25" customHeight="1">
      <c r="A46" s="425"/>
      <c r="B46" s="425"/>
      <c r="C46" s="143"/>
      <c r="D46" s="143"/>
      <c r="E46" s="141"/>
      <c r="F46" s="1679"/>
      <c r="G46" s="1679"/>
      <c r="H46" s="1679"/>
      <c r="I46" s="1679"/>
      <c r="J46" s="1679"/>
      <c r="K46" s="439"/>
      <c r="L46" s="131"/>
    </row>
    <row r="47" spans="1:13" ht="17.25" customHeight="1">
      <c r="A47" s="425"/>
      <c r="B47" s="425"/>
      <c r="C47" s="143"/>
      <c r="D47" s="143"/>
      <c r="E47" s="141"/>
      <c r="F47" s="1679"/>
      <c r="G47" s="1679"/>
      <c r="H47" s="1679"/>
      <c r="I47" s="1679"/>
      <c r="J47" s="1679"/>
      <c r="K47" s="439"/>
      <c r="L47" s="131"/>
    </row>
    <row r="48" spans="1:13" ht="17.25" customHeight="1">
      <c r="A48" s="425"/>
      <c r="B48" s="425"/>
      <c r="C48" s="143"/>
      <c r="D48" s="143"/>
      <c r="E48" s="141"/>
      <c r="F48" s="1679"/>
      <c r="G48" s="1679"/>
      <c r="H48" s="1679"/>
      <c r="I48" s="1679"/>
      <c r="J48" s="1679"/>
      <c r="K48" s="439"/>
      <c r="L48" s="131"/>
    </row>
    <row r="49" spans="1:13" ht="17.25" customHeight="1">
      <c r="A49" s="425"/>
      <c r="B49" s="425"/>
      <c r="C49" s="143"/>
      <c r="D49" s="143"/>
      <c r="E49" s="141"/>
      <c r="F49" s="1679"/>
      <c r="G49" s="1679"/>
      <c r="H49" s="1679"/>
      <c r="I49" s="1679"/>
      <c r="J49" s="1679"/>
      <c r="K49" s="439"/>
      <c r="L49" s="131"/>
    </row>
    <row r="50" spans="1:13" ht="17.25" customHeight="1">
      <c r="A50" s="425"/>
      <c r="B50" s="425"/>
      <c r="C50" s="143"/>
      <c r="D50" s="143"/>
      <c r="E50" s="141"/>
      <c r="F50" s="1679"/>
      <c r="G50" s="1679"/>
      <c r="H50" s="1679"/>
      <c r="I50" s="1679"/>
      <c r="J50" s="1679"/>
      <c r="K50" s="439"/>
      <c r="L50" s="131"/>
    </row>
    <row r="51" spans="1:13" ht="17.25" customHeight="1">
      <c r="A51" s="425"/>
      <c r="B51" s="425"/>
      <c r="C51" s="143"/>
      <c r="D51" s="143"/>
      <c r="E51" s="141"/>
      <c r="F51" s="1679"/>
      <c r="G51" s="1679"/>
      <c r="H51" s="1679"/>
      <c r="I51" s="1679"/>
      <c r="J51" s="1679"/>
      <c r="K51" s="439"/>
      <c r="L51" s="131"/>
    </row>
    <row r="52" spans="1:13" ht="17.25" customHeight="1">
      <c r="A52" s="425"/>
      <c r="B52" s="425"/>
      <c r="C52" s="143"/>
      <c r="D52" s="143"/>
      <c r="E52" s="141"/>
      <c r="F52" s="1679"/>
      <c r="G52" s="1679"/>
      <c r="H52" s="1679"/>
      <c r="I52" s="1679"/>
      <c r="J52" s="1679"/>
      <c r="K52" s="439"/>
      <c r="L52" s="131"/>
    </row>
    <row r="53" spans="1:13" s="158" customFormat="1" ht="17.25" customHeight="1">
      <c r="A53" s="479"/>
      <c r="B53" s="425"/>
      <c r="C53" s="143"/>
      <c r="D53" s="143"/>
      <c r="E53" s="141"/>
      <c r="F53" s="1678"/>
      <c r="G53" s="1678"/>
      <c r="H53" s="1678"/>
      <c r="I53" s="1679"/>
      <c r="J53" s="1679"/>
      <c r="K53" s="440"/>
      <c r="L53" s="157"/>
      <c r="M53" s="694"/>
    </row>
    <row r="54" spans="1:13" ht="17.25" customHeight="1">
      <c r="A54" s="425"/>
      <c r="B54" s="425"/>
      <c r="C54" s="143"/>
      <c r="D54" s="143"/>
      <c r="E54" s="141"/>
      <c r="F54" s="1679"/>
      <c r="G54" s="1679"/>
      <c r="H54" s="1679"/>
      <c r="I54" s="1679"/>
      <c r="J54" s="1679"/>
      <c r="K54" s="439"/>
      <c r="L54" s="131"/>
    </row>
    <row r="55" spans="1:13" ht="17.25" customHeight="1">
      <c r="A55" s="425"/>
      <c r="B55" s="425"/>
      <c r="C55" s="143"/>
      <c r="D55" s="143"/>
      <c r="E55" s="141"/>
      <c r="F55" s="1678"/>
      <c r="G55" s="1678"/>
      <c r="H55" s="1678"/>
      <c r="I55" s="1679"/>
      <c r="J55" s="1679"/>
      <c r="K55" s="439"/>
      <c r="L55" s="131"/>
    </row>
    <row r="56" spans="1:13" ht="5.25" customHeight="1">
      <c r="A56" s="425"/>
      <c r="B56" s="425"/>
      <c r="C56" s="143"/>
      <c r="D56" s="143"/>
      <c r="E56" s="141"/>
      <c r="F56" s="1678"/>
      <c r="G56" s="1678"/>
      <c r="H56" s="1678"/>
      <c r="I56" s="1679"/>
      <c r="J56" s="1679"/>
      <c r="K56" s="439"/>
      <c r="L56" s="131"/>
    </row>
    <row r="57" spans="1:13" ht="18.75" customHeight="1">
      <c r="A57" s="425"/>
      <c r="B57" s="425"/>
      <c r="C57" s="143"/>
      <c r="D57" s="143"/>
      <c r="E57" s="141"/>
      <c r="F57" s="1679"/>
      <c r="G57" s="1679"/>
      <c r="H57" s="1679"/>
      <c r="I57" s="1679"/>
      <c r="J57" s="1679"/>
      <c r="K57" s="439"/>
      <c r="L57" s="131"/>
    </row>
    <row r="58" spans="1:13" ht="30.75" customHeight="1">
      <c r="A58" s="425"/>
      <c r="B58" s="425"/>
      <c r="C58" s="1672" t="s">
        <v>631</v>
      </c>
      <c r="D58" s="1672"/>
      <c r="E58" s="1672"/>
      <c r="F58" s="1672"/>
      <c r="G58" s="1672"/>
      <c r="H58" s="1672"/>
      <c r="I58" s="1672"/>
      <c r="J58" s="1672"/>
      <c r="K58" s="1103"/>
      <c r="L58" s="131"/>
    </row>
    <row r="59" spans="1:13" ht="11.25" customHeight="1">
      <c r="A59" s="425"/>
      <c r="B59" s="425"/>
      <c r="C59" s="1673" t="s">
        <v>655</v>
      </c>
      <c r="D59" s="1672"/>
      <c r="E59" s="1672"/>
      <c r="F59" s="1672"/>
      <c r="G59" s="1672"/>
      <c r="H59" s="1672"/>
      <c r="I59" s="1672"/>
      <c r="J59" s="1672"/>
      <c r="K59" s="1674"/>
      <c r="L59" s="131"/>
    </row>
    <row r="60" spans="1:13" ht="13.5" customHeight="1">
      <c r="A60" s="425"/>
      <c r="B60" s="425"/>
      <c r="C60" s="1675"/>
      <c r="D60" s="1676"/>
      <c r="E60" s="1676"/>
      <c r="F60" s="165"/>
      <c r="G60" s="166"/>
      <c r="H60" s="166"/>
      <c r="I60" s="1677">
        <v>41671</v>
      </c>
      <c r="J60" s="1677"/>
      <c r="K60" s="582">
        <v>21</v>
      </c>
      <c r="L60" s="131"/>
    </row>
    <row r="64" spans="1:13" ht="8.25" customHeight="1"/>
    <row r="66" spans="11:11" ht="9" customHeight="1"/>
    <row r="67" spans="11:11" ht="8.25" customHeight="1">
      <c r="K67" s="167"/>
    </row>
    <row r="68" spans="11:11" ht="9.75" customHeight="1"/>
  </sheetData>
  <mergeCells count="40">
    <mergeCell ref="C4:J4"/>
    <mergeCell ref="C7:D7"/>
    <mergeCell ref="F41:H41"/>
    <mergeCell ref="I41:J41"/>
    <mergeCell ref="F42:H42"/>
    <mergeCell ref="I42:J42"/>
    <mergeCell ref="F43:H43"/>
    <mergeCell ref="I43:J43"/>
    <mergeCell ref="F44:H44"/>
    <mergeCell ref="I44:J44"/>
    <mergeCell ref="F45:H45"/>
    <mergeCell ref="I45:J45"/>
    <mergeCell ref="F46:H46"/>
    <mergeCell ref="I46:J46"/>
    <mergeCell ref="F47:H47"/>
    <mergeCell ref="I47:J47"/>
    <mergeCell ref="F48:H48"/>
    <mergeCell ref="I48:J48"/>
    <mergeCell ref="F49:H49"/>
    <mergeCell ref="I49:J49"/>
    <mergeCell ref="F50:H50"/>
    <mergeCell ref="I50:J50"/>
    <mergeCell ref="F51:H51"/>
    <mergeCell ref="I51:J51"/>
    <mergeCell ref="F52:H52"/>
    <mergeCell ref="I52:J52"/>
    <mergeCell ref="F53:H53"/>
    <mergeCell ref="I53:J53"/>
    <mergeCell ref="F54:H54"/>
    <mergeCell ref="I54:J54"/>
    <mergeCell ref="C58:J58"/>
    <mergeCell ref="C59:K59"/>
    <mergeCell ref="C60:E60"/>
    <mergeCell ref="I60:J60"/>
    <mergeCell ref="F55:H55"/>
    <mergeCell ref="I55:J55"/>
    <mergeCell ref="F56:H56"/>
    <mergeCell ref="I56:J56"/>
    <mergeCell ref="F57:H57"/>
    <mergeCell ref="I57:J57"/>
  </mergeCells>
  <conditionalFormatting sqref="F9:F39">
    <cfRule type="top10" dxfId="4" priority="7" bottom="1" rank="1"/>
    <cfRule type="top10" dxfId="3" priority="8" rank="1"/>
  </conditionalFormatting>
  <conditionalFormatting sqref="E9:E38">
    <cfRule type="top10" dxfId="2" priority="5" bottom="1" rank="3"/>
    <cfRule type="top10" dxfId="1" priority="6" rank="2"/>
  </conditionalFormatting>
  <conditionalFormatting sqref="I9:I25">
    <cfRule type="top10" dxfId="0" priority="1"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Folha8" enableFormatConditionsCalculation="0">
    <tabColor theme="9"/>
  </sheetPr>
  <dimension ref="A1:R68"/>
  <sheetViews>
    <sheetView showRuler="0" workbookViewId="0"/>
  </sheetViews>
  <sheetFormatPr defaultRowHeight="12.75"/>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 min="17" max="17" width="13" customWidth="1"/>
  </cols>
  <sheetData>
    <row r="1" spans="1:17" ht="13.5" customHeight="1">
      <c r="A1" s="4"/>
      <c r="B1" s="281"/>
      <c r="C1" s="281"/>
      <c r="D1" s="281"/>
      <c r="E1" s="280"/>
      <c r="F1" s="1408" t="s">
        <v>43</v>
      </c>
      <c r="G1" s="1408"/>
      <c r="H1" s="1408"/>
      <c r="I1" s="8"/>
      <c r="J1" s="8"/>
      <c r="K1" s="8"/>
      <c r="L1" s="8"/>
      <c r="M1" s="8"/>
      <c r="N1" s="8"/>
      <c r="O1" s="8"/>
    </row>
    <row r="2" spans="1:17" ht="13.5" customHeight="1">
      <c r="A2" s="4"/>
      <c r="B2" s="287"/>
      <c r="C2" s="1414"/>
      <c r="D2" s="1414"/>
      <c r="E2" s="1414"/>
      <c r="F2" s="1414"/>
      <c r="G2" s="1414"/>
      <c r="H2" s="8"/>
      <c r="I2" s="8"/>
      <c r="J2" s="8"/>
      <c r="K2" s="8"/>
      <c r="L2" s="8"/>
      <c r="M2" s="8"/>
      <c r="N2" s="8"/>
      <c r="O2" s="8"/>
    </row>
    <row r="3" spans="1:17">
      <c r="A3" s="4"/>
      <c r="B3" s="288"/>
      <c r="C3" s="1414"/>
      <c r="D3" s="1414"/>
      <c r="E3" s="1414"/>
      <c r="F3" s="1414"/>
      <c r="G3" s="1414"/>
      <c r="H3" s="1"/>
      <c r="I3" s="8"/>
      <c r="J3" s="8"/>
      <c r="K3" s="8"/>
      <c r="L3" s="8"/>
      <c r="M3" s="8"/>
      <c r="N3" s="8"/>
      <c r="O3" s="4"/>
    </row>
    <row r="4" spans="1:17" ht="12.75" customHeight="1">
      <c r="A4" s="4"/>
      <c r="B4" s="290"/>
      <c r="C4" s="1406" t="s">
        <v>48</v>
      </c>
      <c r="D4" s="1407"/>
      <c r="E4" s="1407"/>
      <c r="F4" s="1407"/>
      <c r="G4" s="1407"/>
      <c r="H4" s="1407"/>
      <c r="I4" s="8"/>
      <c r="J4" s="8"/>
      <c r="K4" s="8"/>
      <c r="L4" s="8"/>
      <c r="M4" s="22"/>
      <c r="N4" s="8"/>
      <c r="O4" s="4"/>
    </row>
    <row r="5" spans="1:17" s="12" customFormat="1" ht="16.5" customHeight="1">
      <c r="A5" s="11"/>
      <c r="B5" s="289"/>
      <c r="C5" s="1407"/>
      <c r="D5" s="1407"/>
      <c r="E5" s="1407"/>
      <c r="F5" s="1407"/>
      <c r="G5" s="1407"/>
      <c r="H5" s="1407"/>
      <c r="I5" s="8"/>
      <c r="J5" s="8"/>
      <c r="K5" s="8"/>
      <c r="L5" s="8"/>
      <c r="M5" s="22"/>
      <c r="N5" s="8"/>
      <c r="O5" s="11"/>
    </row>
    <row r="6" spans="1:17" ht="11.25" customHeight="1">
      <c r="A6" s="4"/>
      <c r="B6" s="290"/>
      <c r="C6" s="1407"/>
      <c r="D6" s="1407"/>
      <c r="E6" s="1407"/>
      <c r="F6" s="1407"/>
      <c r="G6" s="1407"/>
      <c r="H6" s="1407"/>
      <c r="I6" s="8"/>
      <c r="J6" s="8"/>
      <c r="K6" s="8"/>
      <c r="L6" s="8"/>
      <c r="M6" s="22"/>
      <c r="N6" s="8"/>
      <c r="O6" s="4"/>
    </row>
    <row r="7" spans="1:17" ht="11.25" customHeight="1">
      <c r="A7" s="4"/>
      <c r="B7" s="290"/>
      <c r="C7" s="1407"/>
      <c r="D7" s="1407"/>
      <c r="E7" s="1407"/>
      <c r="F7" s="1407"/>
      <c r="G7" s="1407"/>
      <c r="H7" s="1407"/>
      <c r="I7" s="8"/>
      <c r="J7" s="8"/>
      <c r="K7" s="8"/>
      <c r="L7" s="8"/>
      <c r="M7" s="22"/>
      <c r="N7" s="8"/>
      <c r="O7" s="4"/>
    </row>
    <row r="8" spans="1:17" ht="117" customHeight="1">
      <c r="A8" s="4"/>
      <c r="B8" s="290"/>
      <c r="C8" s="1407"/>
      <c r="D8" s="1407"/>
      <c r="E8" s="1407"/>
      <c r="F8" s="1407"/>
      <c r="G8" s="1407"/>
      <c r="H8" s="1407"/>
      <c r="I8" s="8"/>
      <c r="J8" s="8"/>
      <c r="K8" s="8"/>
      <c r="L8" s="8"/>
      <c r="M8" s="22"/>
      <c r="N8" s="8"/>
      <c r="O8" s="4"/>
    </row>
    <row r="9" spans="1:17" ht="10.5" customHeight="1">
      <c r="A9" s="4"/>
      <c r="B9" s="290"/>
      <c r="C9" s="1407"/>
      <c r="D9" s="1407"/>
      <c r="E9" s="1407"/>
      <c r="F9" s="1407"/>
      <c r="G9" s="1407"/>
      <c r="H9" s="1407"/>
      <c r="I9" s="8"/>
      <c r="J9" s="8"/>
      <c r="K9" s="8"/>
      <c r="L9" s="8"/>
      <c r="M9" s="22"/>
      <c r="N9" s="5"/>
      <c r="O9" s="4"/>
    </row>
    <row r="10" spans="1:17" ht="11.25" customHeight="1">
      <c r="A10" s="4"/>
      <c r="B10" s="290"/>
      <c r="C10" s="1407"/>
      <c r="D10" s="1407"/>
      <c r="E10" s="1407"/>
      <c r="F10" s="1407"/>
      <c r="G10" s="1407"/>
      <c r="H10" s="1407"/>
      <c r="I10" s="8"/>
      <c r="J10" s="8"/>
      <c r="K10" s="8"/>
      <c r="L10" s="8"/>
      <c r="M10" s="22"/>
      <c r="N10" s="5"/>
      <c r="O10" s="4"/>
      <c r="Q10" s="7"/>
    </row>
    <row r="11" spans="1:17" ht="3.75" customHeight="1">
      <c r="A11" s="4"/>
      <c r="B11" s="290"/>
      <c r="C11" s="1407"/>
      <c r="D11" s="1407"/>
      <c r="E11" s="1407"/>
      <c r="F11" s="1407"/>
      <c r="G11" s="1407"/>
      <c r="H11" s="1407"/>
      <c r="I11" s="8"/>
      <c r="J11" s="8"/>
      <c r="K11" s="8"/>
      <c r="L11" s="8"/>
      <c r="M11" s="22"/>
      <c r="N11" s="5"/>
      <c r="O11" s="4"/>
    </row>
    <row r="12" spans="1:17" ht="11.25" customHeight="1">
      <c r="A12" s="4"/>
      <c r="B12" s="290"/>
      <c r="C12" s="1407"/>
      <c r="D12" s="1407"/>
      <c r="E12" s="1407"/>
      <c r="F12" s="1407"/>
      <c r="G12" s="1407"/>
      <c r="H12" s="1407"/>
      <c r="I12" s="8"/>
      <c r="J12" s="8"/>
      <c r="K12" s="8"/>
      <c r="L12" s="8"/>
      <c r="M12" s="22"/>
      <c r="N12" s="5"/>
      <c r="O12" s="4"/>
    </row>
    <row r="13" spans="1:17" ht="11.25" customHeight="1">
      <c r="A13" s="4"/>
      <c r="B13" s="290"/>
      <c r="C13" s="1407"/>
      <c r="D13" s="1407"/>
      <c r="E13" s="1407"/>
      <c r="F13" s="1407"/>
      <c r="G13" s="1407"/>
      <c r="H13" s="1407"/>
      <c r="I13" s="8"/>
      <c r="J13" s="8"/>
      <c r="K13" s="8"/>
      <c r="L13" s="8"/>
      <c r="M13" s="22"/>
      <c r="N13" s="5"/>
      <c r="O13" s="4"/>
    </row>
    <row r="14" spans="1:17" ht="15.75" customHeight="1">
      <c r="A14" s="4"/>
      <c r="B14" s="290"/>
      <c r="C14" s="1407"/>
      <c r="D14" s="1407"/>
      <c r="E14" s="1407"/>
      <c r="F14" s="1407"/>
      <c r="G14" s="1407"/>
      <c r="H14" s="1407"/>
      <c r="I14" s="8"/>
      <c r="J14" s="8"/>
      <c r="K14" s="8"/>
      <c r="L14" s="8"/>
      <c r="M14" s="22"/>
      <c r="N14" s="5"/>
      <c r="O14" s="4"/>
    </row>
    <row r="15" spans="1:17" ht="22.5" customHeight="1">
      <c r="A15" s="4"/>
      <c r="B15" s="290"/>
      <c r="C15" s="1407"/>
      <c r="D15" s="1407"/>
      <c r="E15" s="1407"/>
      <c r="F15" s="1407"/>
      <c r="G15" s="1407"/>
      <c r="H15" s="1407"/>
      <c r="I15" s="8"/>
      <c r="J15" s="8"/>
      <c r="K15" s="8"/>
      <c r="L15" s="8"/>
      <c r="M15" s="22"/>
      <c r="N15" s="5"/>
      <c r="O15" s="4"/>
    </row>
    <row r="16" spans="1:17" ht="11.25" customHeight="1">
      <c r="A16" s="4"/>
      <c r="B16" s="290"/>
      <c r="C16" s="1407"/>
      <c r="D16" s="1407"/>
      <c r="E16" s="1407"/>
      <c r="F16" s="1407"/>
      <c r="G16" s="1407"/>
      <c r="H16" s="1407"/>
      <c r="I16" s="8"/>
      <c r="J16" s="8"/>
      <c r="K16" s="8"/>
      <c r="L16" s="8"/>
      <c r="M16" s="22"/>
      <c r="N16" s="5"/>
      <c r="O16" s="4"/>
    </row>
    <row r="17" spans="1:18" ht="11.25" customHeight="1">
      <c r="A17" s="4"/>
      <c r="B17" s="290"/>
      <c r="C17" s="1407"/>
      <c r="D17" s="1407"/>
      <c r="E17" s="1407"/>
      <c r="F17" s="1407"/>
      <c r="G17" s="1407"/>
      <c r="H17" s="1407"/>
      <c r="I17" s="8"/>
      <c r="J17" s="8"/>
      <c r="K17" s="8"/>
      <c r="L17" s="8"/>
      <c r="M17" s="22"/>
      <c r="N17" s="5"/>
      <c r="O17" s="4"/>
    </row>
    <row r="18" spans="1:18" ht="11.25" customHeight="1">
      <c r="A18" s="4"/>
      <c r="B18" s="290"/>
      <c r="C18" s="1407"/>
      <c r="D18" s="1407"/>
      <c r="E18" s="1407"/>
      <c r="F18" s="1407"/>
      <c r="G18" s="1407"/>
      <c r="H18" s="1407"/>
      <c r="I18" s="10"/>
      <c r="J18" s="10"/>
      <c r="K18" s="10"/>
      <c r="L18" s="10"/>
      <c r="M18" s="10"/>
      <c r="N18" s="5"/>
      <c r="O18" s="4"/>
    </row>
    <row r="19" spans="1:18" ht="11.25" customHeight="1">
      <c r="A19" s="4"/>
      <c r="B19" s="290"/>
      <c r="C19" s="1407"/>
      <c r="D19" s="1407"/>
      <c r="E19" s="1407"/>
      <c r="F19" s="1407"/>
      <c r="G19" s="1407"/>
      <c r="H19" s="1407"/>
      <c r="I19" s="23"/>
      <c r="J19" s="23"/>
      <c r="K19" s="23"/>
      <c r="L19" s="23"/>
      <c r="M19" s="23"/>
      <c r="N19" s="5"/>
      <c r="O19" s="4"/>
    </row>
    <row r="20" spans="1:18" ht="11.25" customHeight="1">
      <c r="A20" s="4"/>
      <c r="B20" s="290"/>
      <c r="C20" s="1407"/>
      <c r="D20" s="1407"/>
      <c r="E20" s="1407"/>
      <c r="F20" s="1407"/>
      <c r="G20" s="1407"/>
      <c r="H20" s="1407"/>
      <c r="I20" s="16"/>
      <c r="J20" s="16"/>
      <c r="K20" s="16"/>
      <c r="L20" s="16"/>
      <c r="M20" s="16"/>
      <c r="N20" s="5"/>
      <c r="O20" s="4"/>
    </row>
    <row r="21" spans="1:18" ht="11.25" customHeight="1">
      <c r="A21" s="4"/>
      <c r="B21" s="290"/>
      <c r="C21" s="1407"/>
      <c r="D21" s="1407"/>
      <c r="E21" s="1407"/>
      <c r="F21" s="1407"/>
      <c r="G21" s="1407"/>
      <c r="H21" s="1407"/>
      <c r="I21" s="16"/>
      <c r="J21" s="16"/>
      <c r="K21" s="16"/>
      <c r="L21" s="16"/>
      <c r="M21" s="16"/>
      <c r="N21" s="5"/>
      <c r="O21" s="4"/>
    </row>
    <row r="22" spans="1:18" ht="12" customHeight="1">
      <c r="A22" s="4"/>
      <c r="B22" s="290"/>
      <c r="C22" s="35"/>
      <c r="D22" s="35"/>
      <c r="E22" s="35"/>
      <c r="F22" s="35"/>
      <c r="G22" s="35"/>
      <c r="H22" s="35"/>
      <c r="I22" s="18"/>
      <c r="J22" s="18"/>
      <c r="K22" s="18"/>
      <c r="L22" s="18"/>
      <c r="M22" s="18"/>
      <c r="N22" s="5"/>
      <c r="O22" s="4"/>
    </row>
    <row r="23" spans="1:18" ht="27.75" customHeight="1">
      <c r="A23" s="4"/>
      <c r="B23" s="290"/>
      <c r="C23" s="35"/>
      <c r="D23" s="35"/>
      <c r="E23" s="35"/>
      <c r="F23" s="35"/>
      <c r="G23" s="35"/>
      <c r="H23" s="35"/>
      <c r="I23" s="16"/>
      <c r="J23" s="16"/>
      <c r="K23" s="16"/>
      <c r="L23" s="16"/>
      <c r="M23" s="16"/>
      <c r="N23" s="5"/>
      <c r="O23" s="4"/>
    </row>
    <row r="24" spans="1:18" ht="18" customHeight="1">
      <c r="A24" s="4"/>
      <c r="B24" s="290"/>
      <c r="C24" s="14"/>
      <c r="D24" s="18"/>
      <c r="E24" s="20"/>
      <c r="F24" s="18"/>
      <c r="G24" s="15"/>
      <c r="H24" s="18"/>
      <c r="I24" s="18"/>
      <c r="J24" s="18"/>
      <c r="K24" s="18"/>
      <c r="L24" s="18"/>
      <c r="M24" s="18"/>
      <c r="N24" s="5"/>
      <c r="O24" s="4"/>
    </row>
    <row r="25" spans="1:18" ht="18" customHeight="1">
      <c r="A25" s="4"/>
      <c r="B25" s="290"/>
      <c r="C25" s="17"/>
      <c r="D25" s="18"/>
      <c r="E25" s="13"/>
      <c r="F25" s="16"/>
      <c r="G25" s="15"/>
      <c r="H25" s="16"/>
      <c r="I25" s="16"/>
      <c r="J25" s="16"/>
      <c r="K25" s="16"/>
      <c r="L25" s="16"/>
      <c r="M25" s="16"/>
      <c r="N25" s="5"/>
      <c r="O25" s="4"/>
    </row>
    <row r="26" spans="1:18">
      <c r="A26" s="4"/>
      <c r="B26" s="290"/>
      <c r="C26" s="17"/>
      <c r="D26" s="18"/>
      <c r="E26" s="13"/>
      <c r="F26" s="16"/>
      <c r="G26" s="15"/>
      <c r="H26" s="16"/>
      <c r="I26" s="16"/>
      <c r="J26" s="16"/>
      <c r="K26" s="16"/>
      <c r="L26" s="16"/>
      <c r="M26" s="16"/>
      <c r="N26" s="5"/>
      <c r="O26" s="4"/>
    </row>
    <row r="27" spans="1:18" ht="13.5" customHeight="1">
      <c r="A27" s="4"/>
      <c r="B27" s="290"/>
      <c r="C27" s="17"/>
      <c r="D27" s="18"/>
      <c r="E27" s="13"/>
      <c r="F27" s="16"/>
      <c r="G27" s="15"/>
      <c r="H27" s="386"/>
      <c r="I27" s="387" t="s">
        <v>42</v>
      </c>
      <c r="J27" s="388"/>
      <c r="K27" s="388"/>
      <c r="L27" s="389"/>
      <c r="M27" s="389"/>
      <c r="N27" s="5"/>
      <c r="O27" s="4"/>
    </row>
    <row r="28" spans="1:18" ht="10.5" customHeight="1">
      <c r="A28" s="4"/>
      <c r="B28" s="290"/>
      <c r="C28" s="14"/>
      <c r="D28" s="18"/>
      <c r="E28" s="20"/>
      <c r="F28" s="18"/>
      <c r="G28" s="15"/>
      <c r="H28" s="18"/>
      <c r="I28" s="390"/>
      <c r="J28" s="390"/>
      <c r="K28" s="390"/>
      <c r="L28" s="390"/>
      <c r="M28" s="581"/>
      <c r="N28" s="391"/>
      <c r="O28" s="4"/>
    </row>
    <row r="29" spans="1:18" ht="16.5" customHeight="1">
      <c r="A29" s="4"/>
      <c r="B29" s="290"/>
      <c r="C29" s="14"/>
      <c r="D29" s="18"/>
      <c r="E29" s="20"/>
      <c r="F29" s="18"/>
      <c r="G29" s="15"/>
      <c r="H29" s="18"/>
      <c r="I29" s="18" t="s">
        <v>453</v>
      </c>
      <c r="J29" s="18"/>
      <c r="K29" s="18"/>
      <c r="L29" s="18"/>
      <c r="M29" s="581"/>
      <c r="N29" s="392"/>
      <c r="O29" s="4"/>
    </row>
    <row r="30" spans="1:18" ht="10.5" customHeight="1">
      <c r="A30" s="4"/>
      <c r="B30" s="290"/>
      <c r="C30" s="14"/>
      <c r="D30" s="18"/>
      <c r="E30" s="20"/>
      <c r="F30" s="18"/>
      <c r="G30" s="15"/>
      <c r="H30" s="18"/>
      <c r="I30" s="18"/>
      <c r="J30" s="18"/>
      <c r="K30" s="18"/>
      <c r="L30" s="18"/>
      <c r="M30" s="581"/>
      <c r="N30" s="392"/>
      <c r="O30" s="4"/>
      <c r="P30" s="126"/>
      <c r="Q30" s="126"/>
      <c r="R30" s="126"/>
    </row>
    <row r="31" spans="1:18" ht="16.5" customHeight="1">
      <c r="A31" s="4"/>
      <c r="B31" s="290"/>
      <c r="C31" s="17"/>
      <c r="D31" s="18"/>
      <c r="E31" s="13"/>
      <c r="F31" s="16"/>
      <c r="G31" s="15"/>
      <c r="H31" s="16"/>
      <c r="I31" s="1405" t="s">
        <v>46</v>
      </c>
      <c r="J31" s="1405"/>
      <c r="K31" s="1412">
        <f>+capa!H25</f>
        <v>41671</v>
      </c>
      <c r="L31" s="1413"/>
      <c r="M31" s="581"/>
      <c r="N31" s="393"/>
      <c r="O31" s="4"/>
      <c r="P31" s="126"/>
      <c r="Q31" s="126"/>
      <c r="R31" s="126"/>
    </row>
    <row r="32" spans="1:18" ht="10.5" customHeight="1">
      <c r="A32" s="4"/>
      <c r="B32" s="290"/>
      <c r="C32" s="17"/>
      <c r="D32" s="18"/>
      <c r="E32" s="13"/>
      <c r="F32" s="16"/>
      <c r="G32" s="15"/>
      <c r="H32" s="16"/>
      <c r="I32" s="275"/>
      <c r="J32" s="275"/>
      <c r="K32" s="274"/>
      <c r="L32" s="274"/>
      <c r="M32" s="581"/>
      <c r="N32" s="393"/>
      <c r="O32" s="4"/>
      <c r="P32" s="126"/>
      <c r="Q32" s="126"/>
      <c r="R32" s="126"/>
    </row>
    <row r="33" spans="1:18" ht="16.5" customHeight="1">
      <c r="A33" s="4"/>
      <c r="B33" s="290"/>
      <c r="C33" s="14"/>
      <c r="D33" s="18"/>
      <c r="E33" s="20"/>
      <c r="F33" s="18"/>
      <c r="G33" s="15"/>
      <c r="H33" s="18"/>
      <c r="I33" s="1411" t="s">
        <v>302</v>
      </c>
      <c r="J33" s="1409"/>
      <c r="K33" s="1409"/>
      <c r="L33" s="1409"/>
      <c r="M33" s="581"/>
      <c r="N33" s="392"/>
      <c r="O33" s="4"/>
      <c r="P33" s="126"/>
      <c r="Q33" s="126"/>
      <c r="R33" s="126"/>
    </row>
    <row r="34" spans="1:18" ht="14.25" customHeight="1">
      <c r="A34" s="4"/>
      <c r="B34" s="290"/>
      <c r="C34" s="14"/>
      <c r="D34" s="18"/>
      <c r="E34" s="20"/>
      <c r="F34" s="18"/>
      <c r="G34" s="15"/>
      <c r="H34" s="18"/>
      <c r="I34" s="233" t="s">
        <v>303</v>
      </c>
      <c r="J34" s="272"/>
      <c r="K34" s="272"/>
      <c r="L34" s="272"/>
      <c r="M34" s="581"/>
      <c r="N34" s="392"/>
      <c r="O34" s="4"/>
    </row>
    <row r="35" spans="1:18" s="126" customFormat="1" ht="14.25" customHeight="1">
      <c r="A35" s="4"/>
      <c r="B35" s="290"/>
      <c r="C35" s="14"/>
      <c r="D35" s="18"/>
      <c r="E35" s="20"/>
      <c r="F35" s="18"/>
      <c r="G35" s="455"/>
      <c r="H35" s="18"/>
      <c r="I35" s="233" t="s">
        <v>377</v>
      </c>
      <c r="J35" s="454"/>
      <c r="K35" s="454"/>
      <c r="L35" s="454"/>
      <c r="M35" s="581"/>
      <c r="N35" s="392"/>
      <c r="O35" s="4"/>
    </row>
    <row r="36" spans="1:18" ht="20.25" customHeight="1">
      <c r="A36" s="4"/>
      <c r="B36" s="290"/>
      <c r="C36" s="17"/>
      <c r="D36" s="18"/>
      <c r="E36" s="13"/>
      <c r="F36" s="16"/>
      <c r="G36" s="15"/>
      <c r="H36" s="16"/>
      <c r="I36" s="1415" t="s">
        <v>304</v>
      </c>
      <c r="J36" s="1415"/>
      <c r="K36" s="1415"/>
      <c r="L36" s="1415"/>
      <c r="M36" s="581"/>
      <c r="N36" s="393"/>
      <c r="O36" s="4"/>
    </row>
    <row r="37" spans="1:18" ht="12.75" customHeight="1">
      <c r="A37" s="4"/>
      <c r="B37" s="290"/>
      <c r="C37" s="17"/>
      <c r="D37" s="18"/>
      <c r="E37" s="13"/>
      <c r="F37" s="16"/>
      <c r="G37" s="15"/>
      <c r="H37" s="16"/>
      <c r="I37" s="273" t="s">
        <v>305</v>
      </c>
      <c r="J37" s="273"/>
      <c r="K37" s="273"/>
      <c r="L37" s="273"/>
      <c r="M37" s="581"/>
      <c r="N37" s="393"/>
      <c r="O37" s="4"/>
    </row>
    <row r="38" spans="1:18" ht="12.75" customHeight="1">
      <c r="A38" s="4"/>
      <c r="B38" s="290"/>
      <c r="C38" s="17"/>
      <c r="D38" s="18"/>
      <c r="E38" s="13"/>
      <c r="F38" s="16"/>
      <c r="G38" s="15"/>
      <c r="H38" s="16"/>
      <c r="I38" s="1415" t="s">
        <v>342</v>
      </c>
      <c r="J38" s="1415"/>
      <c r="K38" s="1415"/>
      <c r="L38" s="1415"/>
      <c r="M38" s="581"/>
      <c r="N38" s="393"/>
      <c r="O38" s="4"/>
    </row>
    <row r="39" spans="1:18" ht="17.25" customHeight="1">
      <c r="A39" s="4"/>
      <c r="B39" s="290"/>
      <c r="C39" s="14"/>
      <c r="D39" s="18"/>
      <c r="E39" s="20"/>
      <c r="F39" s="18"/>
      <c r="G39" s="15"/>
      <c r="H39" s="18"/>
      <c r="I39" s="1417" t="s">
        <v>413</v>
      </c>
      <c r="J39" s="1415"/>
      <c r="K39" s="1415"/>
      <c r="L39" s="1415"/>
      <c r="M39" s="581"/>
      <c r="N39" s="392"/>
      <c r="O39" s="4"/>
    </row>
    <row r="40" spans="1:18" ht="15" customHeight="1">
      <c r="A40" s="4"/>
      <c r="B40" s="290"/>
      <c r="C40" s="17"/>
      <c r="D40" s="18"/>
      <c r="E40" s="13"/>
      <c r="F40" s="16"/>
      <c r="G40" s="15"/>
      <c r="H40" s="16"/>
      <c r="I40" s="1417" t="s">
        <v>341</v>
      </c>
      <c r="J40" s="1415"/>
      <c r="K40" s="1415"/>
      <c r="L40" s="1415"/>
      <c r="M40" s="581"/>
      <c r="N40" s="393"/>
      <c r="O40" s="4"/>
    </row>
    <row r="41" spans="1:18" ht="10.5" customHeight="1">
      <c r="A41" s="4"/>
      <c r="B41" s="290"/>
      <c r="C41" s="17"/>
      <c r="D41" s="18"/>
      <c r="E41" s="13"/>
      <c r="F41" s="16"/>
      <c r="G41" s="15"/>
      <c r="H41" s="16"/>
      <c r="I41" s="273"/>
      <c r="J41" s="273"/>
      <c r="K41" s="273"/>
      <c r="L41" s="273"/>
      <c r="M41" s="581"/>
      <c r="N41" s="393"/>
      <c r="O41" s="4"/>
    </row>
    <row r="42" spans="1:18" ht="16.5" customHeight="1">
      <c r="A42" s="4"/>
      <c r="B42" s="290"/>
      <c r="C42" s="17"/>
      <c r="D42" s="18"/>
      <c r="E42" s="13"/>
      <c r="F42" s="16"/>
      <c r="G42" s="15"/>
      <c r="H42" s="16"/>
      <c r="I42" s="1410" t="s">
        <v>52</v>
      </c>
      <c r="J42" s="1405"/>
      <c r="K42" s="1405"/>
      <c r="L42" s="1405"/>
      <c r="M42" s="581"/>
      <c r="N42" s="393"/>
      <c r="O42" s="4"/>
    </row>
    <row r="43" spans="1:18" ht="10.5" customHeight="1">
      <c r="A43" s="4"/>
      <c r="B43" s="290"/>
      <c r="C43" s="14"/>
      <c r="D43" s="18"/>
      <c r="E43" s="20"/>
      <c r="F43" s="18"/>
      <c r="G43" s="15"/>
      <c r="H43" s="18"/>
      <c r="I43" s="1416"/>
      <c r="J43" s="1416"/>
      <c r="K43" s="1416"/>
      <c r="L43" s="1416"/>
      <c r="M43" s="581"/>
      <c r="N43" s="392"/>
      <c r="O43" s="4"/>
    </row>
    <row r="44" spans="1:18" ht="16.5" customHeight="1">
      <c r="A44" s="4"/>
      <c r="B44" s="290"/>
      <c r="C44" s="17"/>
      <c r="D44" s="18"/>
      <c r="E44" s="13"/>
      <c r="F44" s="16"/>
      <c r="G44" s="15"/>
      <c r="H44" s="16"/>
      <c r="I44" s="1409" t="s">
        <v>23</v>
      </c>
      <c r="J44" s="1409"/>
      <c r="K44" s="1409"/>
      <c r="L44" s="1409"/>
      <c r="M44" s="581"/>
      <c r="N44" s="393"/>
      <c r="O44" s="4"/>
    </row>
    <row r="45" spans="1:18" ht="10.5" customHeight="1">
      <c r="A45" s="4"/>
      <c r="B45" s="290"/>
      <c r="C45" s="17"/>
      <c r="D45" s="18"/>
      <c r="E45" s="13"/>
      <c r="F45" s="16"/>
      <c r="G45" s="15"/>
      <c r="H45" s="16"/>
      <c r="I45" s="272"/>
      <c r="J45" s="272"/>
      <c r="K45" s="272"/>
      <c r="L45" s="272"/>
      <c r="M45" s="581"/>
      <c r="N45" s="393"/>
      <c r="O45" s="4"/>
    </row>
    <row r="46" spans="1:18" ht="16.5" customHeight="1">
      <c r="A46" s="4"/>
      <c r="B46" s="290"/>
      <c r="C46" s="14"/>
      <c r="D46" s="18"/>
      <c r="E46" s="20"/>
      <c r="F46" s="18"/>
      <c r="G46" s="15"/>
      <c r="H46" s="18"/>
      <c r="I46" s="1405" t="s">
        <v>19</v>
      </c>
      <c r="J46" s="1405"/>
      <c r="K46" s="1405"/>
      <c r="L46" s="1405"/>
      <c r="M46" s="581"/>
      <c r="N46" s="392"/>
      <c r="O46" s="4"/>
    </row>
    <row r="47" spans="1:18" ht="10.5" customHeight="1">
      <c r="A47" s="4"/>
      <c r="B47" s="290"/>
      <c r="C47" s="14"/>
      <c r="D47" s="18"/>
      <c r="E47" s="20"/>
      <c r="F47" s="18"/>
      <c r="G47" s="15"/>
      <c r="H47" s="18"/>
      <c r="I47" s="275"/>
      <c r="J47" s="275"/>
      <c r="K47" s="275"/>
      <c r="L47" s="275"/>
      <c r="M47" s="581"/>
      <c r="N47" s="392"/>
      <c r="O47" s="4"/>
    </row>
    <row r="48" spans="1:18" ht="16.5" customHeight="1">
      <c r="A48" s="4"/>
      <c r="B48" s="290"/>
      <c r="C48" s="1115"/>
      <c r="D48" s="18"/>
      <c r="E48" s="13"/>
      <c r="F48" s="16"/>
      <c r="G48" s="15"/>
      <c r="H48" s="16"/>
      <c r="I48" s="1420" t="s">
        <v>10</v>
      </c>
      <c r="J48" s="1420"/>
      <c r="K48" s="1420"/>
      <c r="L48" s="1420"/>
      <c r="M48" s="581"/>
      <c r="N48" s="393"/>
      <c r="O48" s="4"/>
    </row>
    <row r="49" spans="1:15" ht="5.25" customHeight="1">
      <c r="A49" s="4"/>
      <c r="B49" s="290"/>
      <c r="C49" s="17"/>
      <c r="D49" s="18"/>
      <c r="E49" s="13"/>
      <c r="F49" s="16"/>
      <c r="G49" s="15"/>
      <c r="H49" s="16"/>
      <c r="I49" s="276"/>
      <c r="J49" s="276"/>
      <c r="K49" s="276"/>
      <c r="L49" s="276"/>
      <c r="M49" s="581"/>
      <c r="N49" s="393"/>
      <c r="O49" s="4"/>
    </row>
    <row r="50" spans="1:15" ht="12.75" customHeight="1">
      <c r="A50" s="4"/>
      <c r="B50" s="290"/>
      <c r="C50" s="17"/>
      <c r="D50" s="18"/>
      <c r="E50" s="13"/>
      <c r="F50" s="16"/>
      <c r="G50" s="15"/>
      <c r="H50" s="16"/>
      <c r="I50" s="8"/>
      <c r="J50" s="8"/>
      <c r="K50" s="8"/>
      <c r="L50" s="8"/>
      <c r="M50" s="550"/>
      <c r="N50" s="5"/>
      <c r="O50" s="4"/>
    </row>
    <row r="51" spans="1:15" ht="27.75" customHeight="1">
      <c r="A51" s="4"/>
      <c r="B51" s="290"/>
      <c r="C51" s="3"/>
      <c r="D51" s="8"/>
      <c r="E51" s="5"/>
      <c r="F51" s="2"/>
      <c r="G51" s="6"/>
      <c r="H51" s="2"/>
      <c r="I51" s="33"/>
      <c r="J51" s="33"/>
      <c r="K51" s="8"/>
      <c r="L51" s="8"/>
      <c r="M51" s="2"/>
      <c r="N51" s="5"/>
      <c r="O51" s="4"/>
    </row>
    <row r="52" spans="1:15" ht="20.25" customHeight="1">
      <c r="A52" s="4"/>
      <c r="B52" s="290"/>
      <c r="C52" s="5"/>
      <c r="D52" s="5"/>
      <c r="E52" s="5"/>
      <c r="F52" s="5"/>
      <c r="G52" s="5"/>
      <c r="H52" s="5"/>
      <c r="I52" s="5"/>
      <c r="J52" s="5"/>
      <c r="K52" s="5"/>
      <c r="L52" s="5"/>
      <c r="M52" s="5"/>
      <c r="N52" s="5"/>
      <c r="O52" s="4"/>
    </row>
    <row r="53" spans="1:15">
      <c r="A53" s="4"/>
      <c r="B53" s="450">
        <v>2</v>
      </c>
      <c r="C53" s="1418">
        <v>41671</v>
      </c>
      <c r="D53" s="1418"/>
      <c r="E53" s="1418"/>
      <c r="F53" s="1418"/>
      <c r="G53" s="1418"/>
      <c r="H53" s="1418"/>
      <c r="I53" s="8"/>
      <c r="J53" s="8"/>
      <c r="K53" s="8"/>
      <c r="L53" s="8"/>
      <c r="M53" s="8"/>
      <c r="O53" s="4"/>
    </row>
    <row r="64" spans="1:15" ht="8.25" customHeight="1"/>
    <row r="66" spans="13:14" ht="9" customHeight="1">
      <c r="N66" s="9"/>
    </row>
    <row r="67" spans="13:14" ht="8.25" customHeight="1">
      <c r="M67" s="1419"/>
      <c r="N67" s="1419"/>
    </row>
    <row r="68" spans="13:14" ht="9.75" customHeight="1"/>
  </sheetData>
  <customSheetViews>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9">
    <mergeCell ref="C53:E53"/>
    <mergeCell ref="F53:H53"/>
    <mergeCell ref="M67:N67"/>
    <mergeCell ref="I48:L48"/>
    <mergeCell ref="I46:L46"/>
    <mergeCell ref="I31:J31"/>
    <mergeCell ref="C4:H21"/>
    <mergeCell ref="F1:H1"/>
    <mergeCell ref="I44:L44"/>
    <mergeCell ref="I42:L42"/>
    <mergeCell ref="I33:L33"/>
    <mergeCell ref="K31:L31"/>
    <mergeCell ref="C2:G2"/>
    <mergeCell ref="C3:G3"/>
    <mergeCell ref="I36:L36"/>
    <mergeCell ref="I38:L38"/>
    <mergeCell ref="I43:L43"/>
    <mergeCell ref="I39:L39"/>
    <mergeCell ref="I40:L40"/>
  </mergeCells>
  <phoneticPr fontId="3"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sheetPr codeName="Folha22" enableFormatConditionsCalculation="0">
    <tabColor indexed="55"/>
  </sheetPr>
  <dimension ref="A1:BF86"/>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70"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c r="A1" s="4"/>
      <c r="B1" s="280"/>
      <c r="C1" s="280"/>
      <c r="D1" s="280"/>
      <c r="E1" s="280"/>
      <c r="F1" s="280"/>
      <c r="G1" s="281"/>
      <c r="H1" s="281"/>
      <c r="I1" s="281"/>
      <c r="J1" s="281"/>
      <c r="K1" s="281"/>
      <c r="L1" s="281"/>
      <c r="M1" s="281"/>
      <c r="N1" s="281"/>
      <c r="O1" s="281"/>
      <c r="P1" s="281"/>
      <c r="Q1" s="281"/>
      <c r="R1" s="281"/>
      <c r="S1" s="281"/>
      <c r="T1" s="281"/>
      <c r="U1" s="281"/>
      <c r="V1" s="281"/>
      <c r="W1" s="281"/>
      <c r="X1" s="1494" t="s">
        <v>378</v>
      </c>
      <c r="Y1" s="1494"/>
      <c r="Z1" s="1494"/>
      <c r="AA1" s="1494"/>
      <c r="AB1" s="1494"/>
      <c r="AC1" s="1494"/>
      <c r="AD1" s="1494"/>
      <c r="AE1" s="1494"/>
      <c r="AF1" s="1494"/>
      <c r="AG1" s="4"/>
      <c r="AH1" s="27"/>
      <c r="AI1" s="27"/>
      <c r="AJ1" s="27"/>
      <c r="AK1" s="27"/>
      <c r="AL1" s="27"/>
      <c r="AM1" s="27"/>
    </row>
    <row r="2" spans="1:57" ht="6" customHeight="1">
      <c r="A2" s="282"/>
      <c r="B2" s="1497"/>
      <c r="C2" s="1497"/>
      <c r="D2" s="1497"/>
      <c r="E2" s="21"/>
      <c r="F2" s="21"/>
      <c r="G2" s="21"/>
      <c r="H2" s="21"/>
      <c r="I2" s="21"/>
      <c r="J2" s="279"/>
      <c r="K2" s="279"/>
      <c r="L2" s="279"/>
      <c r="M2" s="279"/>
      <c r="N2" s="279"/>
      <c r="O2" s="279"/>
      <c r="P2" s="279"/>
      <c r="Q2" s="279"/>
      <c r="R2" s="279"/>
      <c r="S2" s="279"/>
      <c r="T2" s="279"/>
      <c r="U2" s="279"/>
      <c r="V2" s="279"/>
      <c r="W2" s="279"/>
      <c r="X2" s="279"/>
      <c r="Y2" s="279"/>
      <c r="Z2" s="8"/>
      <c r="AA2" s="8"/>
      <c r="AB2" s="8"/>
      <c r="AC2" s="8"/>
      <c r="AD2" s="8"/>
      <c r="AE2" s="8"/>
      <c r="AF2" s="8"/>
      <c r="AG2" s="4"/>
      <c r="AH2" s="27"/>
      <c r="AI2" s="27"/>
      <c r="AJ2" s="27"/>
      <c r="AK2" s="27"/>
      <c r="AL2" s="27"/>
      <c r="AM2" s="27"/>
    </row>
    <row r="3" spans="1:57" ht="12" customHeight="1">
      <c r="A3" s="282"/>
      <c r="B3" s="8"/>
      <c r="C3" s="8"/>
      <c r="D3" s="8"/>
      <c r="E3" s="8"/>
      <c r="F3" s="8"/>
      <c r="G3" s="8"/>
      <c r="H3" s="8"/>
      <c r="I3" s="8"/>
      <c r="J3" s="8"/>
      <c r="K3" s="8"/>
      <c r="L3" s="8"/>
      <c r="M3" s="8"/>
      <c r="N3" s="8"/>
      <c r="O3" s="8"/>
      <c r="P3" s="8"/>
      <c r="Q3" s="8"/>
      <c r="R3" s="8"/>
      <c r="S3" s="8"/>
      <c r="T3" s="8"/>
      <c r="U3" s="8"/>
      <c r="V3" s="8"/>
      <c r="W3" s="8"/>
      <c r="X3" s="8"/>
      <c r="Y3" s="8"/>
      <c r="Z3" s="8"/>
      <c r="AA3" s="8"/>
      <c r="AB3" s="22"/>
      <c r="AC3" s="8"/>
      <c r="AD3" s="22"/>
      <c r="AE3" s="8"/>
      <c r="AF3" s="8"/>
      <c r="AG3" s="4"/>
      <c r="AH3" s="27"/>
      <c r="AI3" s="27"/>
      <c r="AJ3" s="27"/>
      <c r="AK3" s="27"/>
      <c r="AL3" s="27"/>
      <c r="AM3" s="27"/>
    </row>
    <row r="4" spans="1:57" s="12" customFormat="1" ht="13.5" customHeight="1">
      <c r="A4" s="283"/>
      <c r="B4" s="19"/>
      <c r="C4" s="97"/>
      <c r="D4" s="91"/>
      <c r="E4" s="91"/>
      <c r="F4" s="91"/>
      <c r="G4" s="91"/>
      <c r="H4" s="91"/>
      <c r="I4" s="91"/>
      <c r="J4" s="91"/>
      <c r="K4" s="91"/>
      <c r="L4" s="91"/>
      <c r="M4" s="91"/>
      <c r="N4" s="91"/>
      <c r="O4" s="91"/>
      <c r="P4" s="91"/>
      <c r="Q4" s="91"/>
      <c r="R4" s="98"/>
      <c r="S4" s="98"/>
      <c r="T4" s="98"/>
      <c r="U4" s="98"/>
      <c r="V4" s="98"/>
      <c r="W4" s="98"/>
      <c r="X4" s="98"/>
      <c r="Y4" s="98"/>
      <c r="Z4" s="98"/>
      <c r="AA4" s="98"/>
      <c r="AB4" s="98"/>
      <c r="AC4" s="98"/>
      <c r="AD4" s="98"/>
      <c r="AE4" s="98"/>
      <c r="AF4" s="8"/>
      <c r="AG4" s="11"/>
      <c r="AH4" s="66"/>
      <c r="AI4" s="66"/>
      <c r="AJ4" s="66"/>
      <c r="AK4" s="66"/>
      <c r="AL4" s="66"/>
      <c r="AM4" s="66"/>
    </row>
    <row r="5" spans="1:57" ht="3.75" customHeight="1">
      <c r="A5" s="282"/>
      <c r="B5" s="8"/>
      <c r="C5" s="13"/>
      <c r="D5" s="13"/>
      <c r="E5" s="13"/>
      <c r="F5" s="1690"/>
      <c r="G5" s="1690"/>
      <c r="H5" s="1690"/>
      <c r="I5" s="1690"/>
      <c r="J5" s="1690"/>
      <c r="K5" s="1690"/>
      <c r="L5" s="1690"/>
      <c r="M5" s="13"/>
      <c r="N5" s="13"/>
      <c r="O5" s="13"/>
      <c r="P5" s="13"/>
      <c r="Q5" s="13"/>
      <c r="R5" s="5"/>
      <c r="S5" s="5"/>
      <c r="T5" s="5"/>
      <c r="U5" s="79"/>
      <c r="V5" s="5"/>
      <c r="W5" s="5"/>
      <c r="X5" s="5"/>
      <c r="Y5" s="5"/>
      <c r="Z5" s="5"/>
      <c r="AA5" s="5"/>
      <c r="AB5" s="5"/>
      <c r="AC5" s="5"/>
      <c r="AD5" s="5"/>
      <c r="AE5" s="5"/>
      <c r="AF5" s="8"/>
      <c r="AG5" s="4"/>
      <c r="AH5" s="27"/>
      <c r="AI5" s="27"/>
      <c r="AJ5" s="27"/>
      <c r="AK5" s="27"/>
      <c r="AL5" s="27"/>
      <c r="AM5" s="27"/>
    </row>
    <row r="6" spans="1:57" ht="9.75" customHeight="1">
      <c r="A6" s="282"/>
      <c r="B6" s="8"/>
      <c r="C6" s="13"/>
      <c r="D6" s="13"/>
      <c r="E6" s="15"/>
      <c r="F6" s="1687"/>
      <c r="G6" s="1687"/>
      <c r="H6" s="1687"/>
      <c r="I6" s="1687"/>
      <c r="J6" s="1687"/>
      <c r="K6" s="1687"/>
      <c r="L6" s="1687"/>
      <c r="M6" s="1687"/>
      <c r="N6" s="1687"/>
      <c r="O6" s="1687"/>
      <c r="P6" s="1687"/>
      <c r="Q6" s="1687"/>
      <c r="R6" s="1687"/>
      <c r="S6" s="1687"/>
      <c r="T6" s="1687"/>
      <c r="U6" s="1687"/>
      <c r="V6" s="1687"/>
      <c r="W6" s="15"/>
      <c r="X6" s="1687"/>
      <c r="Y6" s="1687"/>
      <c r="Z6" s="1687"/>
      <c r="AA6" s="1687"/>
      <c r="AB6" s="1687"/>
      <c r="AC6" s="1687"/>
      <c r="AD6" s="1687"/>
      <c r="AE6" s="15"/>
      <c r="AF6" s="8"/>
      <c r="AG6" s="4"/>
      <c r="AH6" s="27"/>
      <c r="AI6" s="27"/>
      <c r="AJ6" s="27"/>
      <c r="AK6" s="27"/>
      <c r="AL6" s="27"/>
      <c r="AM6" s="27"/>
    </row>
    <row r="7" spans="1:57" ht="12.75" customHeight="1">
      <c r="A7" s="282"/>
      <c r="B7" s="8"/>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4"/>
      <c r="AH7" s="27"/>
      <c r="AI7" s="108"/>
      <c r="AJ7" s="108"/>
      <c r="AK7" s="108"/>
      <c r="AL7" s="27"/>
      <c r="AM7" s="27"/>
    </row>
    <row r="8" spans="1:57" s="80" customFormat="1" ht="15" customHeight="1">
      <c r="A8" s="443"/>
      <c r="B8" s="99"/>
      <c r="C8" s="77"/>
      <c r="D8" s="78"/>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93"/>
      <c r="AG8" s="76"/>
      <c r="AH8" s="101"/>
      <c r="AI8" s="108"/>
      <c r="AJ8" s="108"/>
      <c r="AK8" s="108"/>
      <c r="AL8" s="90"/>
      <c r="AM8" s="90"/>
      <c r="AN8" s="12"/>
      <c r="AO8" s="12"/>
      <c r="AP8" s="12"/>
      <c r="AQ8" s="12"/>
      <c r="AR8"/>
      <c r="AS8" s="26"/>
      <c r="AT8" s="12"/>
      <c r="AU8" s="12"/>
      <c r="AV8" s="12"/>
      <c r="AW8" s="12"/>
      <c r="AX8" s="12"/>
      <c r="AY8" s="12"/>
      <c r="AZ8" s="12"/>
      <c r="BA8" s="12"/>
      <c r="BB8" s="12"/>
      <c r="BC8" s="12"/>
      <c r="BD8" s="12"/>
      <c r="BE8" s="12"/>
    </row>
    <row r="9" spans="1:57" ht="12" customHeight="1">
      <c r="A9" s="282"/>
      <c r="B9" s="8"/>
      <c r="C9" s="55"/>
      <c r="D9" s="18"/>
      <c r="E9" s="94"/>
      <c r="F9" s="94"/>
      <c r="G9" s="94"/>
      <c r="H9" s="94"/>
      <c r="I9" s="94"/>
      <c r="J9" s="94"/>
      <c r="K9" s="94"/>
      <c r="L9" s="94"/>
      <c r="M9" s="94"/>
      <c r="N9" s="94"/>
      <c r="O9" s="94"/>
      <c r="P9" s="94"/>
      <c r="Q9" s="94"/>
      <c r="R9" s="94"/>
      <c r="S9" s="94"/>
      <c r="T9" s="94"/>
      <c r="U9" s="94"/>
      <c r="V9" s="94"/>
      <c r="W9" s="94"/>
      <c r="X9" s="94"/>
      <c r="Y9" s="94"/>
      <c r="Z9" s="94"/>
      <c r="AA9" s="94"/>
      <c r="AB9" s="32"/>
      <c r="AC9" s="94"/>
      <c r="AD9" s="32"/>
      <c r="AE9" s="94"/>
      <c r="AF9" s="5"/>
      <c r="AG9" s="4"/>
      <c r="AH9" s="27"/>
      <c r="AI9" s="108"/>
      <c r="AJ9" s="108"/>
      <c r="AK9" s="108"/>
      <c r="AL9" s="27"/>
      <c r="AM9" s="27"/>
      <c r="AS9" s="26"/>
    </row>
    <row r="10" spans="1:57" ht="12" customHeight="1">
      <c r="A10" s="282"/>
      <c r="B10" s="8"/>
      <c r="C10" s="55"/>
      <c r="D10" s="18"/>
      <c r="E10" s="94"/>
      <c r="F10" s="94"/>
      <c r="G10" s="94"/>
      <c r="H10" s="94"/>
      <c r="I10" s="94"/>
      <c r="J10" s="94"/>
      <c r="K10" s="94"/>
      <c r="L10" s="94"/>
      <c r="M10" s="94"/>
      <c r="N10" s="94"/>
      <c r="O10" s="94"/>
      <c r="P10" s="94"/>
      <c r="Q10" s="94"/>
      <c r="R10" s="94"/>
      <c r="S10" s="94"/>
      <c r="T10" s="94"/>
      <c r="U10" s="94"/>
      <c r="V10" s="94"/>
      <c r="W10" s="94"/>
      <c r="X10" s="94"/>
      <c r="Y10" s="94"/>
      <c r="Z10" s="94"/>
      <c r="AA10" s="94"/>
      <c r="AB10" s="32"/>
      <c r="AC10" s="94"/>
      <c r="AD10" s="32"/>
      <c r="AE10" s="94"/>
      <c r="AF10" s="5"/>
      <c r="AG10" s="4"/>
      <c r="AH10" s="27"/>
      <c r="AI10" s="108"/>
      <c r="AJ10" s="108"/>
      <c r="AK10" s="108"/>
      <c r="AL10" s="27"/>
      <c r="AM10" s="27"/>
      <c r="AS10" s="26"/>
    </row>
    <row r="11" spans="1:57" ht="12" customHeight="1">
      <c r="A11" s="282"/>
      <c r="B11" s="8"/>
      <c r="C11" s="55"/>
      <c r="D11" s="18"/>
      <c r="E11" s="94"/>
      <c r="F11" s="94"/>
      <c r="G11" s="94"/>
      <c r="H11" s="94"/>
      <c r="I11" s="94"/>
      <c r="J11" s="94"/>
      <c r="K11" s="94"/>
      <c r="L11" s="94"/>
      <c r="M11" s="94"/>
      <c r="N11" s="94"/>
      <c r="O11" s="94"/>
      <c r="P11" s="94"/>
      <c r="Q11" s="94"/>
      <c r="R11" s="94"/>
      <c r="S11" s="94"/>
      <c r="T11" s="94"/>
      <c r="U11" s="94"/>
      <c r="V11" s="94"/>
      <c r="W11" s="94"/>
      <c r="X11" s="94"/>
      <c r="Y11" s="94"/>
      <c r="Z11" s="94"/>
      <c r="AA11" s="94"/>
      <c r="AB11" s="32"/>
      <c r="AC11" s="94"/>
      <c r="AD11" s="32"/>
      <c r="AE11" s="94"/>
      <c r="AF11" s="5"/>
      <c r="AG11" s="4"/>
      <c r="AH11" s="27"/>
      <c r="AI11" s="108"/>
      <c r="AJ11" s="108"/>
      <c r="AK11" s="108"/>
      <c r="AL11" s="27"/>
      <c r="AM11" s="27"/>
      <c r="AS11" s="26"/>
    </row>
    <row r="12" spans="1:57" ht="12" customHeight="1">
      <c r="A12" s="282"/>
      <c r="B12" s="8"/>
      <c r="C12" s="55"/>
      <c r="D12" s="18"/>
      <c r="E12" s="94"/>
      <c r="F12" s="94"/>
      <c r="G12" s="94"/>
      <c r="H12" s="94"/>
      <c r="I12" s="94"/>
      <c r="J12" s="94"/>
      <c r="K12" s="94"/>
      <c r="L12" s="94"/>
      <c r="M12" s="94"/>
      <c r="N12" s="94"/>
      <c r="O12" s="94"/>
      <c r="P12" s="94"/>
      <c r="Q12" s="94"/>
      <c r="R12" s="94"/>
      <c r="S12" s="94"/>
      <c r="T12" s="94"/>
      <c r="U12" s="94"/>
      <c r="V12" s="94"/>
      <c r="W12" s="94"/>
      <c r="X12" s="94"/>
      <c r="Y12" s="94"/>
      <c r="Z12" s="94"/>
      <c r="AA12" s="94"/>
      <c r="AB12" s="32"/>
      <c r="AC12" s="94"/>
      <c r="AD12" s="32"/>
      <c r="AE12" s="94"/>
      <c r="AF12" s="5"/>
      <c r="AG12" s="4"/>
      <c r="AH12" s="27"/>
      <c r="AI12" s="27"/>
      <c r="AJ12" s="27"/>
      <c r="AK12" s="27"/>
      <c r="AL12" s="27"/>
      <c r="AM12" s="27"/>
      <c r="AS12" s="26"/>
    </row>
    <row r="13" spans="1:57" ht="12" customHeight="1">
      <c r="A13" s="282"/>
      <c r="B13" s="8"/>
      <c r="C13" s="55"/>
      <c r="D13" s="18"/>
      <c r="E13" s="94"/>
      <c r="F13" s="94"/>
      <c r="G13" s="94"/>
      <c r="H13" s="94"/>
      <c r="I13" s="94"/>
      <c r="J13" s="94"/>
      <c r="K13" s="94"/>
      <c r="L13" s="94"/>
      <c r="M13" s="94"/>
      <c r="N13" s="94"/>
      <c r="O13" s="94"/>
      <c r="P13" s="94"/>
      <c r="Q13" s="94"/>
      <c r="R13" s="94"/>
      <c r="S13" s="94"/>
      <c r="T13" s="94"/>
      <c r="U13" s="94"/>
      <c r="V13" s="94"/>
      <c r="W13" s="94"/>
      <c r="X13" s="94"/>
      <c r="Y13" s="94"/>
      <c r="Z13" s="94"/>
      <c r="AA13" s="94"/>
      <c r="AB13" s="32"/>
      <c r="AC13" s="94"/>
      <c r="AD13" s="32"/>
      <c r="AE13" s="94"/>
      <c r="AF13" s="5"/>
      <c r="AG13" s="4"/>
      <c r="AH13" s="27"/>
      <c r="AI13" s="27"/>
      <c r="AJ13" s="27"/>
      <c r="AK13" s="27"/>
      <c r="AL13" s="27"/>
      <c r="AM13" s="27"/>
    </row>
    <row r="14" spans="1:57" ht="12" customHeight="1">
      <c r="A14" s="282"/>
      <c r="B14" s="8"/>
      <c r="C14" s="55"/>
      <c r="D14" s="18"/>
      <c r="E14" s="94"/>
      <c r="F14" s="94"/>
      <c r="G14" s="94"/>
      <c r="H14" s="94"/>
      <c r="I14" s="94"/>
      <c r="J14" s="94"/>
      <c r="K14" s="94"/>
      <c r="L14" s="94"/>
      <c r="M14" s="94"/>
      <c r="N14" s="94"/>
      <c r="O14" s="94"/>
      <c r="P14" s="94"/>
      <c r="Q14" s="94"/>
      <c r="R14" s="94"/>
      <c r="S14" s="94"/>
      <c r="T14" s="94"/>
      <c r="U14" s="94"/>
      <c r="V14" s="94"/>
      <c r="W14" s="94"/>
      <c r="X14" s="94"/>
      <c r="Y14" s="94"/>
      <c r="Z14" s="94"/>
      <c r="AA14" s="94"/>
      <c r="AB14" s="32"/>
      <c r="AC14" s="94"/>
      <c r="AD14" s="32"/>
      <c r="AE14" s="94"/>
      <c r="AF14" s="5"/>
      <c r="AG14" s="4"/>
      <c r="AH14" s="27"/>
      <c r="AI14" s="27"/>
      <c r="AJ14" s="27"/>
      <c r="AK14" s="27"/>
      <c r="AL14" s="27"/>
      <c r="AM14" s="27"/>
    </row>
    <row r="15" spans="1:57" ht="12" customHeight="1">
      <c r="A15" s="282"/>
      <c r="B15" s="8"/>
      <c r="C15" s="55"/>
      <c r="D15" s="18"/>
      <c r="E15" s="94"/>
      <c r="F15" s="94"/>
      <c r="G15" s="94"/>
      <c r="H15" s="94"/>
      <c r="I15" s="94"/>
      <c r="J15" s="94"/>
      <c r="K15" s="94"/>
      <c r="L15" s="94"/>
      <c r="M15" s="94"/>
      <c r="N15" s="94"/>
      <c r="O15" s="94"/>
      <c r="P15" s="94"/>
      <c r="Q15" s="94"/>
      <c r="R15" s="94"/>
      <c r="S15" s="94"/>
      <c r="T15" s="94"/>
      <c r="U15" s="94"/>
      <c r="V15" s="94"/>
      <c r="W15" s="94"/>
      <c r="X15" s="94"/>
      <c r="Y15" s="94"/>
      <c r="Z15" s="94"/>
      <c r="AA15" s="94"/>
      <c r="AB15" s="32"/>
      <c r="AC15" s="94"/>
      <c r="AD15" s="32"/>
      <c r="AE15" s="94"/>
      <c r="AF15" s="5"/>
      <c r="AG15" s="4"/>
      <c r="AH15" s="27"/>
      <c r="AI15" s="27"/>
      <c r="AJ15" s="27"/>
      <c r="AK15" s="27"/>
      <c r="AL15" s="27"/>
      <c r="AM15" s="27"/>
    </row>
    <row r="16" spans="1:57" ht="12" customHeight="1">
      <c r="A16" s="282"/>
      <c r="B16" s="8"/>
      <c r="C16" s="55"/>
      <c r="D16" s="18"/>
      <c r="E16" s="94"/>
      <c r="F16" s="94"/>
      <c r="G16" s="94"/>
      <c r="H16" s="94"/>
      <c r="I16" s="94"/>
      <c r="J16" s="94"/>
      <c r="K16" s="94"/>
      <c r="L16" s="94"/>
      <c r="M16" s="94"/>
      <c r="N16" s="94"/>
      <c r="O16" s="94"/>
      <c r="P16" s="94"/>
      <c r="Q16" s="94"/>
      <c r="R16" s="94"/>
      <c r="S16" s="94"/>
      <c r="T16" s="94"/>
      <c r="U16" s="94"/>
      <c r="V16" s="94"/>
      <c r="W16" s="94"/>
      <c r="X16" s="94"/>
      <c r="Y16" s="94"/>
      <c r="Z16" s="94"/>
      <c r="AA16" s="94"/>
      <c r="AB16" s="32"/>
      <c r="AC16" s="94"/>
      <c r="AD16" s="32"/>
      <c r="AE16" s="94"/>
      <c r="AF16" s="5"/>
      <c r="AG16" s="4"/>
      <c r="AH16" s="27"/>
      <c r="AI16" s="27"/>
      <c r="AJ16" s="27"/>
      <c r="AK16" s="27"/>
      <c r="AL16" s="27"/>
      <c r="AM16" s="27"/>
    </row>
    <row r="17" spans="1:53" ht="12" customHeight="1">
      <c r="A17" s="282"/>
      <c r="B17" s="8"/>
      <c r="C17" s="55"/>
      <c r="D17" s="18"/>
      <c r="E17" s="94"/>
      <c r="F17" s="94"/>
      <c r="G17" s="94"/>
      <c r="H17" s="94"/>
      <c r="I17" s="94"/>
      <c r="J17" s="94"/>
      <c r="K17" s="94"/>
      <c r="L17" s="94"/>
      <c r="M17" s="94"/>
      <c r="N17" s="94"/>
      <c r="O17" s="94"/>
      <c r="P17" s="94"/>
      <c r="Q17" s="94"/>
      <c r="R17" s="94"/>
      <c r="S17" s="94"/>
      <c r="T17" s="94"/>
      <c r="U17" s="94"/>
      <c r="V17" s="94"/>
      <c r="W17" s="94"/>
      <c r="X17" s="94"/>
      <c r="Y17" s="94"/>
      <c r="Z17" s="94"/>
      <c r="AA17" s="94"/>
      <c r="AB17" s="32"/>
      <c r="AC17" s="94"/>
      <c r="AD17" s="32"/>
      <c r="AE17" s="94"/>
      <c r="AF17" s="5"/>
      <c r="AG17" s="4"/>
      <c r="AH17" s="27"/>
      <c r="AI17" s="27"/>
      <c r="AJ17" s="27"/>
      <c r="AK17" s="27"/>
      <c r="AL17" s="27"/>
      <c r="AM17" s="27"/>
    </row>
    <row r="18" spans="1:53" ht="12" customHeight="1">
      <c r="A18" s="282"/>
      <c r="B18" s="8"/>
      <c r="C18" s="55"/>
      <c r="D18" s="18"/>
      <c r="E18" s="94"/>
      <c r="F18" s="94"/>
      <c r="G18" s="94"/>
      <c r="H18" s="94"/>
      <c r="I18" s="94"/>
      <c r="J18" s="94"/>
      <c r="K18" s="94"/>
      <c r="L18" s="94"/>
      <c r="M18" s="94"/>
      <c r="N18" s="94"/>
      <c r="O18" s="94"/>
      <c r="P18" s="94"/>
      <c r="Q18" s="94"/>
      <c r="R18" s="94"/>
      <c r="S18" s="94"/>
      <c r="T18" s="94"/>
      <c r="U18" s="94"/>
      <c r="V18" s="94"/>
      <c r="W18" s="94"/>
      <c r="X18" s="94"/>
      <c r="Y18" s="94"/>
      <c r="Z18" s="94"/>
      <c r="AA18" s="94"/>
      <c r="AB18" s="32"/>
      <c r="AC18" s="94"/>
      <c r="AD18" s="32"/>
      <c r="AE18" s="94"/>
      <c r="AF18" s="5"/>
      <c r="AG18" s="4"/>
      <c r="AH18" s="27"/>
      <c r="AI18" s="27"/>
      <c r="AJ18" s="27"/>
      <c r="AK18" s="27"/>
      <c r="AL18" s="27"/>
      <c r="AM18" s="27"/>
    </row>
    <row r="19" spans="1:53" ht="12" customHeight="1">
      <c r="A19" s="282"/>
      <c r="B19" s="8"/>
      <c r="C19" s="55"/>
      <c r="D19" s="18"/>
      <c r="E19" s="94"/>
      <c r="F19" s="94"/>
      <c r="G19" s="94"/>
      <c r="H19" s="94"/>
      <c r="I19" s="94"/>
      <c r="J19" s="94"/>
      <c r="K19" s="94"/>
      <c r="L19" s="94"/>
      <c r="M19" s="94"/>
      <c r="N19" s="94"/>
      <c r="O19" s="94"/>
      <c r="P19" s="94"/>
      <c r="Q19" s="94"/>
      <c r="R19" s="94"/>
      <c r="S19" s="94"/>
      <c r="T19" s="94"/>
      <c r="U19" s="94"/>
      <c r="V19" s="94"/>
      <c r="W19" s="94"/>
      <c r="X19" s="94"/>
      <c r="Y19" s="94"/>
      <c r="Z19" s="94"/>
      <c r="AA19" s="94"/>
      <c r="AB19" s="32"/>
      <c r="AC19" s="94"/>
      <c r="AD19" s="32"/>
      <c r="AE19" s="94"/>
      <c r="AF19" s="5"/>
      <c r="AG19" s="4"/>
      <c r="AH19" s="27"/>
      <c r="AI19" s="27"/>
      <c r="AJ19" s="27"/>
      <c r="AK19" s="27"/>
      <c r="AL19" s="27"/>
      <c r="AM19" s="27"/>
    </row>
    <row r="20" spans="1:53" ht="12" customHeight="1">
      <c r="A20" s="282"/>
      <c r="B20" s="8"/>
      <c r="C20" s="55"/>
      <c r="D20" s="18"/>
      <c r="E20" s="94"/>
      <c r="F20" s="94"/>
      <c r="G20" s="94"/>
      <c r="H20" s="94"/>
      <c r="I20" s="94"/>
      <c r="J20" s="94"/>
      <c r="K20" s="94"/>
      <c r="L20" s="94"/>
      <c r="M20" s="94"/>
      <c r="N20" s="94"/>
      <c r="O20" s="94"/>
      <c r="P20" s="94"/>
      <c r="Q20" s="94"/>
      <c r="R20" s="94"/>
      <c r="S20" s="94"/>
      <c r="T20" s="94"/>
      <c r="U20" s="94"/>
      <c r="V20" s="94"/>
      <c r="W20" s="94"/>
      <c r="X20" s="94"/>
      <c r="Y20" s="94"/>
      <c r="Z20" s="94"/>
      <c r="AA20" s="94"/>
      <c r="AB20" s="32"/>
      <c r="AC20" s="94"/>
      <c r="AD20" s="32"/>
      <c r="AE20" s="94"/>
      <c r="AF20" s="5"/>
      <c r="AG20" s="4"/>
      <c r="AH20" s="27"/>
      <c r="AI20" s="27"/>
      <c r="AJ20" s="27"/>
      <c r="AK20" s="27"/>
      <c r="AL20" s="27"/>
      <c r="AM20" s="27"/>
    </row>
    <row r="21" spans="1:53" ht="12" customHeight="1">
      <c r="A21" s="282"/>
      <c r="B21" s="8"/>
      <c r="C21" s="55"/>
      <c r="D21" s="18"/>
      <c r="E21" s="94"/>
      <c r="F21" s="94"/>
      <c r="G21" s="94"/>
      <c r="H21" s="94"/>
      <c r="I21" s="94"/>
      <c r="J21" s="94"/>
      <c r="K21" s="94"/>
      <c r="L21" s="94"/>
      <c r="M21" s="94"/>
      <c r="N21" s="94"/>
      <c r="O21" s="94"/>
      <c r="P21" s="94"/>
      <c r="Q21" s="94"/>
      <c r="R21" s="94"/>
      <c r="S21" s="94"/>
      <c r="T21" s="94"/>
      <c r="U21" s="94"/>
      <c r="V21" s="94"/>
      <c r="W21" s="94"/>
      <c r="X21" s="94"/>
      <c r="Y21" s="94"/>
      <c r="Z21" s="94"/>
      <c r="AA21" s="94"/>
      <c r="AB21" s="32"/>
      <c r="AC21" s="94"/>
      <c r="AD21" s="32"/>
      <c r="AE21" s="94"/>
      <c r="AF21" s="5"/>
      <c r="AG21" s="4"/>
      <c r="AH21" s="27"/>
      <c r="AI21" s="27"/>
      <c r="AJ21" s="27"/>
      <c r="AK21" s="27"/>
      <c r="AL21" s="27"/>
      <c r="AM21" s="27"/>
    </row>
    <row r="22" spans="1:53" ht="12" customHeight="1">
      <c r="A22" s="282"/>
      <c r="B22" s="8"/>
      <c r="C22" s="55"/>
      <c r="D22" s="18"/>
      <c r="E22" s="94"/>
      <c r="F22" s="94"/>
      <c r="G22" s="94"/>
      <c r="H22" s="94"/>
      <c r="I22" s="94"/>
      <c r="J22" s="94"/>
      <c r="K22" s="94"/>
      <c r="L22" s="94"/>
      <c r="M22" s="94"/>
      <c r="N22" s="94"/>
      <c r="O22" s="94"/>
      <c r="P22" s="94"/>
      <c r="Q22" s="94"/>
      <c r="R22" s="94"/>
      <c r="S22" s="94"/>
      <c r="T22" s="94"/>
      <c r="U22" s="94"/>
      <c r="V22" s="94"/>
      <c r="W22" s="94"/>
      <c r="X22" s="94"/>
      <c r="Y22" s="94"/>
      <c r="Z22" s="94"/>
      <c r="AA22" s="94"/>
      <c r="AB22" s="32"/>
      <c r="AC22" s="94"/>
      <c r="AD22" s="32"/>
      <c r="AE22" s="94"/>
      <c r="AF22" s="5"/>
      <c r="AG22" s="4"/>
      <c r="AH22" s="27"/>
      <c r="AI22" s="27"/>
      <c r="AJ22" s="27"/>
      <c r="AK22" s="27"/>
      <c r="AL22" s="27"/>
      <c r="AM22" s="27"/>
    </row>
    <row r="23" spans="1:53" ht="12" customHeight="1">
      <c r="A23" s="282"/>
      <c r="B23" s="8"/>
      <c r="C23" s="55"/>
      <c r="D23" s="18"/>
      <c r="E23" s="94"/>
      <c r="F23" s="94"/>
      <c r="G23" s="94"/>
      <c r="H23" s="94"/>
      <c r="I23" s="94"/>
      <c r="J23" s="94"/>
      <c r="K23" s="94"/>
      <c r="L23" s="94"/>
      <c r="M23" s="94"/>
      <c r="N23" s="94"/>
      <c r="O23" s="94"/>
      <c r="P23" s="94"/>
      <c r="Q23" s="94"/>
      <c r="R23" s="94"/>
      <c r="S23" s="94"/>
      <c r="T23" s="94"/>
      <c r="U23" s="94"/>
      <c r="V23" s="94"/>
      <c r="W23" s="94"/>
      <c r="X23" s="94"/>
      <c r="Y23" s="94"/>
      <c r="Z23" s="94"/>
      <c r="AA23" s="94"/>
      <c r="AB23" s="32"/>
      <c r="AC23" s="94"/>
      <c r="AD23" s="32"/>
      <c r="AE23" s="94"/>
      <c r="AF23" s="5"/>
      <c r="AG23" s="4"/>
      <c r="AH23" s="27"/>
      <c r="AI23" s="27"/>
      <c r="AJ23" s="27"/>
      <c r="AK23" s="27"/>
      <c r="AL23" s="27"/>
      <c r="AM23" s="27"/>
    </row>
    <row r="24" spans="1:53" ht="12" customHeight="1">
      <c r="A24" s="282"/>
      <c r="B24" s="8"/>
      <c r="C24" s="55"/>
      <c r="D24" s="18"/>
      <c r="E24" s="94"/>
      <c r="F24" s="94"/>
      <c r="G24" s="94"/>
      <c r="H24" s="94"/>
      <c r="I24" s="94"/>
      <c r="J24" s="94"/>
      <c r="K24" s="94"/>
      <c r="L24" s="94"/>
      <c r="M24" s="94"/>
      <c r="N24" s="94"/>
      <c r="O24" s="94"/>
      <c r="P24" s="94"/>
      <c r="Q24" s="94"/>
      <c r="R24" s="94"/>
      <c r="S24" s="94"/>
      <c r="T24" s="94"/>
      <c r="U24" s="94"/>
      <c r="V24" s="94"/>
      <c r="W24" s="94"/>
      <c r="X24" s="94"/>
      <c r="Y24" s="94"/>
      <c r="Z24" s="94"/>
      <c r="AA24" s="94"/>
      <c r="AB24" s="32"/>
      <c r="AC24" s="94"/>
      <c r="AD24" s="32"/>
      <c r="AE24" s="94"/>
      <c r="AF24" s="5"/>
      <c r="AG24" s="4"/>
      <c r="AH24" s="27"/>
      <c r="AI24" s="27"/>
      <c r="AJ24" s="27"/>
      <c r="AK24" s="27"/>
      <c r="AL24" s="27"/>
      <c r="AM24" s="27"/>
    </row>
    <row r="25" spans="1:53" ht="12" customHeight="1">
      <c r="A25" s="282"/>
      <c r="B25" s="8"/>
      <c r="C25" s="55"/>
      <c r="D25" s="18"/>
      <c r="E25" s="94"/>
      <c r="F25" s="94"/>
      <c r="G25" s="94"/>
      <c r="H25" s="94"/>
      <c r="I25" s="94"/>
      <c r="J25" s="94"/>
      <c r="K25" s="94"/>
      <c r="L25" s="94"/>
      <c r="M25" s="94"/>
      <c r="N25" s="94"/>
      <c r="O25" s="94"/>
      <c r="P25" s="94"/>
      <c r="Q25" s="94"/>
      <c r="R25" s="94"/>
      <c r="S25" s="94"/>
      <c r="T25" s="94"/>
      <c r="U25" s="94"/>
      <c r="V25" s="94"/>
      <c r="W25" s="94"/>
      <c r="X25" s="94"/>
      <c r="Y25" s="94"/>
      <c r="Z25" s="94"/>
      <c r="AA25" s="94"/>
      <c r="AB25" s="32"/>
      <c r="AC25" s="94"/>
      <c r="AD25" s="32"/>
      <c r="AE25" s="94"/>
      <c r="AF25" s="5"/>
      <c r="AG25" s="4"/>
      <c r="AH25" s="27"/>
      <c r="AI25" s="27"/>
      <c r="AJ25" s="27"/>
      <c r="AK25" s="27"/>
      <c r="AL25" s="27"/>
      <c r="AM25" s="27"/>
    </row>
    <row r="26" spans="1:53" ht="12" customHeight="1">
      <c r="A26" s="282"/>
      <c r="B26" s="8"/>
      <c r="C26" s="55"/>
      <c r="D26" s="18"/>
      <c r="E26" s="94"/>
      <c r="F26" s="94"/>
      <c r="G26" s="94"/>
      <c r="H26" s="94"/>
      <c r="I26" s="94"/>
      <c r="J26" s="94"/>
      <c r="K26" s="94"/>
      <c r="L26" s="94"/>
      <c r="M26" s="94"/>
      <c r="N26" s="94"/>
      <c r="O26" s="94"/>
      <c r="P26" s="94"/>
      <c r="Q26" s="94"/>
      <c r="R26" s="94"/>
      <c r="S26" s="94"/>
      <c r="T26" s="94"/>
      <c r="U26" s="94"/>
      <c r="V26" s="94"/>
      <c r="W26" s="94"/>
      <c r="X26" s="94"/>
      <c r="Y26" s="94"/>
      <c r="Z26" s="94"/>
      <c r="AA26" s="94"/>
      <c r="AB26" s="32"/>
      <c r="AC26" s="94"/>
      <c r="AD26" s="32"/>
      <c r="AE26" s="94"/>
      <c r="AF26" s="5"/>
      <c r="AG26" s="4"/>
      <c r="AH26" s="27"/>
      <c r="AI26" s="27"/>
      <c r="AJ26" s="27"/>
      <c r="AK26" s="27"/>
      <c r="AL26" s="27"/>
      <c r="AM26" s="27"/>
    </row>
    <row r="27" spans="1:53" ht="12" customHeight="1">
      <c r="A27" s="282"/>
      <c r="B27" s="8"/>
      <c r="C27" s="55"/>
      <c r="D27" s="18"/>
      <c r="E27" s="94"/>
      <c r="F27" s="94"/>
      <c r="G27" s="94"/>
      <c r="H27" s="94"/>
      <c r="I27" s="94"/>
      <c r="J27" s="94"/>
      <c r="K27" s="94"/>
      <c r="L27" s="94"/>
      <c r="M27" s="94"/>
      <c r="N27" s="94"/>
      <c r="O27" s="94"/>
      <c r="P27" s="94"/>
      <c r="Q27" s="94"/>
      <c r="R27" s="94"/>
      <c r="S27" s="94"/>
      <c r="T27" s="94"/>
      <c r="U27" s="94"/>
      <c r="V27" s="94"/>
      <c r="W27" s="94"/>
      <c r="X27" s="94"/>
      <c r="Y27" s="94"/>
      <c r="Z27" s="94"/>
      <c r="AA27" s="94"/>
      <c r="AB27" s="32"/>
      <c r="AC27" s="94"/>
      <c r="AD27" s="32"/>
      <c r="AE27" s="94"/>
      <c r="AF27" s="5"/>
      <c r="AG27" s="4"/>
      <c r="AH27" s="27"/>
      <c r="AI27" s="27"/>
      <c r="AJ27" s="27"/>
      <c r="AK27" s="27"/>
      <c r="AL27" s="27"/>
      <c r="AM27" s="27"/>
    </row>
    <row r="28" spans="1:53" ht="12" customHeight="1">
      <c r="A28" s="282"/>
      <c r="B28" s="8"/>
      <c r="C28" s="55"/>
      <c r="D28" s="18"/>
      <c r="E28" s="94"/>
      <c r="F28" s="94"/>
      <c r="G28" s="94"/>
      <c r="H28" s="94"/>
      <c r="I28" s="94"/>
      <c r="J28" s="94"/>
      <c r="K28" s="94"/>
      <c r="L28" s="94"/>
      <c r="M28" s="94"/>
      <c r="N28" s="94"/>
      <c r="O28" s="94"/>
      <c r="P28" s="94"/>
      <c r="Q28" s="94"/>
      <c r="R28" s="94"/>
      <c r="S28" s="94"/>
      <c r="T28" s="94"/>
      <c r="U28" s="94"/>
      <c r="V28" s="94"/>
      <c r="W28" s="94"/>
      <c r="X28" s="94"/>
      <c r="Y28" s="94"/>
      <c r="Z28" s="94"/>
      <c r="AA28" s="94"/>
      <c r="AB28" s="32"/>
      <c r="AC28" s="94"/>
      <c r="AD28" s="32"/>
      <c r="AE28" s="94"/>
      <c r="AF28" s="5"/>
      <c r="AG28" s="4"/>
      <c r="AH28" s="27"/>
      <c r="AI28" s="27"/>
      <c r="AJ28" s="27"/>
      <c r="AK28" s="27"/>
      <c r="AL28" s="27"/>
      <c r="AM28" s="27"/>
      <c r="AR28" s="28"/>
      <c r="AS28" s="64"/>
    </row>
    <row r="29" spans="1:53" ht="6" customHeight="1">
      <c r="A29" s="282"/>
      <c r="B29" s="8"/>
      <c r="C29" s="55"/>
      <c r="D29" s="18"/>
      <c r="E29" s="18"/>
      <c r="F29" s="18"/>
      <c r="G29" s="18"/>
      <c r="H29" s="18"/>
      <c r="I29" s="18"/>
      <c r="J29" s="18"/>
      <c r="K29" s="18"/>
      <c r="L29" s="18"/>
      <c r="M29" s="18"/>
      <c r="N29" s="18"/>
      <c r="O29" s="18"/>
      <c r="P29" s="18"/>
      <c r="Q29" s="18"/>
      <c r="R29" s="16"/>
      <c r="S29" s="16"/>
      <c r="T29" s="16"/>
      <c r="U29" s="16"/>
      <c r="V29" s="24"/>
      <c r="W29" s="16"/>
      <c r="X29" s="16"/>
      <c r="Y29" s="16"/>
      <c r="Z29" s="16"/>
      <c r="AA29" s="16"/>
      <c r="AB29" s="16"/>
      <c r="AC29" s="16"/>
      <c r="AD29" s="16"/>
      <c r="AE29" s="16"/>
      <c r="AF29" s="5"/>
      <c r="AG29" s="4"/>
      <c r="AH29" s="27"/>
      <c r="AI29" s="27"/>
      <c r="AJ29" s="27"/>
      <c r="AK29" s="27"/>
      <c r="AL29" s="27"/>
      <c r="AM29" s="27"/>
    </row>
    <row r="30" spans="1:53" ht="6" customHeight="1">
      <c r="A30" s="282"/>
      <c r="B30" s="8"/>
      <c r="C30" s="69"/>
      <c r="D30" s="18"/>
      <c r="E30" s="18"/>
      <c r="F30" s="18"/>
      <c r="G30" s="18"/>
      <c r="H30" s="18"/>
      <c r="I30" s="18"/>
      <c r="J30" s="18"/>
      <c r="K30" s="18"/>
      <c r="L30" s="18"/>
      <c r="M30" s="18"/>
      <c r="N30" s="18"/>
      <c r="O30" s="18"/>
      <c r="P30" s="18"/>
      <c r="Q30" s="18"/>
      <c r="R30" s="16"/>
      <c r="S30" s="16"/>
      <c r="T30" s="16"/>
      <c r="U30" s="16"/>
      <c r="V30" s="24"/>
      <c r="W30" s="16"/>
      <c r="X30" s="16"/>
      <c r="Y30" s="16"/>
      <c r="Z30" s="16"/>
      <c r="AA30" s="16"/>
      <c r="AB30" s="16"/>
      <c r="AC30" s="16"/>
      <c r="AD30" s="16"/>
      <c r="AE30" s="16"/>
      <c r="AF30" s="5"/>
      <c r="AG30" s="4"/>
      <c r="AH30" s="27"/>
      <c r="AI30" s="27"/>
      <c r="AJ30" s="27"/>
      <c r="AK30" s="27"/>
      <c r="AL30" s="27"/>
      <c r="AM30" s="27"/>
    </row>
    <row r="31" spans="1:53" ht="9" customHeight="1">
      <c r="A31" s="282"/>
      <c r="B31" s="8"/>
      <c r="C31" s="61"/>
      <c r="D31" s="61"/>
      <c r="E31" s="61"/>
      <c r="F31" s="61"/>
      <c r="G31" s="61"/>
      <c r="H31" s="61"/>
      <c r="I31" s="61"/>
      <c r="J31" s="18"/>
      <c r="K31" s="18"/>
      <c r="L31" s="18"/>
      <c r="M31" s="18"/>
      <c r="N31" s="18"/>
      <c r="O31" s="18"/>
      <c r="P31" s="18"/>
      <c r="Q31" s="18"/>
      <c r="R31" s="16"/>
      <c r="S31" s="16"/>
      <c r="T31" s="16"/>
      <c r="U31" s="16"/>
      <c r="V31" s="24"/>
      <c r="W31" s="16"/>
      <c r="X31" s="16"/>
      <c r="Y31" s="16"/>
      <c r="Z31" s="16"/>
      <c r="AA31" s="16"/>
      <c r="AB31" s="16"/>
      <c r="AC31" s="16"/>
      <c r="AD31" s="16"/>
      <c r="AE31" s="16"/>
      <c r="AF31" s="5"/>
      <c r="AG31" s="4"/>
      <c r="AH31" s="27"/>
      <c r="AI31" s="27"/>
      <c r="AJ31" s="27"/>
      <c r="AK31" s="27"/>
      <c r="AL31" s="27"/>
      <c r="AM31" s="27"/>
    </row>
    <row r="32" spans="1:53" ht="12.75" customHeight="1">
      <c r="A32" s="282"/>
      <c r="B32" s="8"/>
      <c r="C32" s="55"/>
      <c r="D32" s="18"/>
      <c r="E32" s="18"/>
      <c r="F32" s="18"/>
      <c r="G32" s="18"/>
      <c r="H32" s="18"/>
      <c r="I32" s="18"/>
      <c r="J32" s="18"/>
      <c r="K32" s="18"/>
      <c r="L32" s="18"/>
      <c r="M32" s="18"/>
      <c r="N32" s="18"/>
      <c r="O32" s="18"/>
      <c r="P32" s="18"/>
      <c r="Q32" s="18"/>
      <c r="R32" s="16"/>
      <c r="S32" s="16"/>
      <c r="T32" s="16"/>
      <c r="U32" s="16"/>
      <c r="V32" s="24"/>
      <c r="W32" s="16"/>
      <c r="X32" s="16"/>
      <c r="Y32" s="16"/>
      <c r="Z32" s="16"/>
      <c r="AA32" s="16"/>
      <c r="AB32" s="16"/>
      <c r="AC32" s="16"/>
      <c r="AD32" s="16"/>
      <c r="AE32" s="16"/>
      <c r="AF32" s="5"/>
      <c r="AG32" s="4"/>
      <c r="AH32" s="102"/>
      <c r="AI32" s="103"/>
      <c r="AJ32" s="103"/>
      <c r="AK32" s="103"/>
      <c r="AL32" s="104"/>
      <c r="AM32" s="102"/>
      <c r="AN32" s="31"/>
      <c r="AO32" s="31"/>
      <c r="AP32" s="31"/>
      <c r="AQ32" s="31"/>
      <c r="AR32" s="31"/>
      <c r="AS32" s="31"/>
      <c r="AT32" s="31"/>
      <c r="AU32" s="31"/>
      <c r="AV32" s="31"/>
      <c r="AW32" s="31"/>
      <c r="AX32" s="31"/>
      <c r="AY32" s="31"/>
      <c r="AZ32" s="31"/>
      <c r="BA32" s="31"/>
    </row>
    <row r="33" spans="1:58" ht="12.75" customHeight="1">
      <c r="A33" s="282"/>
      <c r="B33" s="8"/>
      <c r="C33" s="55"/>
      <c r="D33" s="18"/>
      <c r="E33" s="18"/>
      <c r="F33" s="18"/>
      <c r="G33" s="18"/>
      <c r="H33" s="18"/>
      <c r="I33" s="18"/>
      <c r="J33" s="18"/>
      <c r="K33" s="18"/>
      <c r="L33" s="18"/>
      <c r="M33" s="18"/>
      <c r="N33" s="18"/>
      <c r="O33" s="18"/>
      <c r="P33" s="18"/>
      <c r="Q33" s="18"/>
      <c r="R33" s="16"/>
      <c r="S33" s="16"/>
      <c r="T33" s="16"/>
      <c r="U33" s="16"/>
      <c r="V33" s="24"/>
      <c r="W33" s="16"/>
      <c r="X33" s="16"/>
      <c r="Y33" s="16"/>
      <c r="Z33" s="16"/>
      <c r="AA33" s="16"/>
      <c r="AB33" s="16"/>
      <c r="AC33" s="16"/>
      <c r="AD33" s="16"/>
      <c r="AE33" s="16"/>
      <c r="AF33" s="5"/>
      <c r="AG33" s="4"/>
      <c r="AH33" s="102"/>
      <c r="AI33" s="27"/>
      <c r="AJ33" s="27"/>
      <c r="AK33" s="27"/>
      <c r="AL33" s="27"/>
      <c r="AM33" s="27"/>
    </row>
    <row r="34" spans="1:58" ht="15.75" customHeight="1">
      <c r="A34" s="282"/>
      <c r="B34" s="8"/>
      <c r="C34" s="55"/>
      <c r="D34" s="18"/>
      <c r="E34" s="18"/>
      <c r="F34" s="18"/>
      <c r="G34" s="18"/>
      <c r="H34" s="18"/>
      <c r="I34" s="18"/>
      <c r="J34" s="18"/>
      <c r="K34" s="18"/>
      <c r="L34" s="18"/>
      <c r="M34" s="18"/>
      <c r="N34" s="18"/>
      <c r="O34" s="18"/>
      <c r="P34" s="18"/>
      <c r="Q34" s="18"/>
      <c r="R34" s="16"/>
      <c r="S34" s="16"/>
      <c r="T34" s="16"/>
      <c r="U34" s="16"/>
      <c r="V34" s="24"/>
      <c r="W34" s="16"/>
      <c r="X34" s="16"/>
      <c r="Y34" s="16"/>
      <c r="Z34" s="16"/>
      <c r="AA34" s="16"/>
      <c r="AB34" s="16"/>
      <c r="AC34" s="16"/>
      <c r="AD34" s="16"/>
      <c r="AE34" s="16"/>
      <c r="AF34" s="5"/>
      <c r="AG34" s="4"/>
      <c r="AH34" s="102"/>
      <c r="AI34" s="27"/>
      <c r="AJ34" s="27"/>
      <c r="AK34" s="27"/>
      <c r="AL34" s="27"/>
      <c r="AM34" s="27"/>
    </row>
    <row r="35" spans="1:58" ht="20.25" customHeight="1">
      <c r="A35" s="282"/>
      <c r="B35" s="8"/>
      <c r="C35" s="55"/>
      <c r="D35" s="18"/>
      <c r="E35" s="18"/>
      <c r="F35" s="18"/>
      <c r="G35" s="18"/>
      <c r="H35" s="18"/>
      <c r="I35" s="18"/>
      <c r="J35" s="18"/>
      <c r="K35" s="18"/>
      <c r="L35" s="18"/>
      <c r="M35" s="18"/>
      <c r="N35" s="18"/>
      <c r="O35" s="18"/>
      <c r="P35" s="18"/>
      <c r="Q35" s="18"/>
      <c r="R35" s="16"/>
      <c r="S35" s="16"/>
      <c r="T35" s="16"/>
      <c r="U35" s="16"/>
      <c r="V35" s="24"/>
      <c r="W35" s="16"/>
      <c r="X35" s="16"/>
      <c r="Y35" s="16"/>
      <c r="Z35" s="16"/>
      <c r="AA35" s="16"/>
      <c r="AB35" s="16"/>
      <c r="AC35" s="16"/>
      <c r="AD35" s="16"/>
      <c r="AE35" s="16"/>
      <c r="AF35" s="5"/>
      <c r="AG35" s="4"/>
      <c r="AH35" s="105"/>
      <c r="AI35" s="27"/>
      <c r="AJ35" s="27"/>
      <c r="AK35" s="27"/>
      <c r="AL35" s="27"/>
      <c r="AM35" s="27"/>
    </row>
    <row r="36" spans="1:58" ht="15.75" customHeight="1">
      <c r="A36" s="282"/>
      <c r="B36" s="8"/>
      <c r="C36" s="55"/>
      <c r="D36" s="18"/>
      <c r="E36" s="18"/>
      <c r="F36" s="18"/>
      <c r="G36" s="18"/>
      <c r="H36" s="18"/>
      <c r="I36" s="18"/>
      <c r="J36" s="18"/>
      <c r="K36" s="18"/>
      <c r="L36" s="18"/>
      <c r="M36" s="18"/>
      <c r="N36" s="18"/>
      <c r="O36" s="18"/>
      <c r="P36" s="18"/>
      <c r="Q36" s="18"/>
      <c r="R36" s="16"/>
      <c r="S36" s="16"/>
      <c r="T36" s="16"/>
      <c r="U36" s="16"/>
      <c r="V36" s="24"/>
      <c r="W36" s="16"/>
      <c r="X36" s="16"/>
      <c r="Y36" s="16"/>
      <c r="Z36" s="16"/>
      <c r="AA36" s="16"/>
      <c r="AB36" s="16"/>
      <c r="AC36" s="16"/>
      <c r="AD36" s="16"/>
      <c r="AE36" s="16"/>
      <c r="AF36" s="5"/>
      <c r="AG36" s="4"/>
      <c r="AH36" s="102"/>
      <c r="AI36" s="27"/>
      <c r="AJ36" s="27"/>
      <c r="AK36" s="27"/>
      <c r="AL36" s="27"/>
      <c r="AM36" s="27"/>
    </row>
    <row r="37" spans="1:58" ht="12.75" customHeight="1">
      <c r="A37" s="282"/>
      <c r="B37" s="8"/>
      <c r="C37" s="55"/>
      <c r="D37" s="18"/>
      <c r="E37" s="18"/>
      <c r="F37" s="18"/>
      <c r="G37" s="18"/>
      <c r="H37" s="18"/>
      <c r="I37" s="18"/>
      <c r="J37" s="18"/>
      <c r="K37" s="18"/>
      <c r="L37" s="18"/>
      <c r="M37" s="18"/>
      <c r="N37" s="18"/>
      <c r="O37" s="18"/>
      <c r="P37" s="18"/>
      <c r="Q37" s="18"/>
      <c r="R37" s="16"/>
      <c r="S37" s="16"/>
      <c r="T37" s="16"/>
      <c r="U37" s="16"/>
      <c r="V37" s="24"/>
      <c r="W37" s="16"/>
      <c r="X37" s="16"/>
      <c r="Y37" s="16"/>
      <c r="Z37" s="16"/>
      <c r="AA37" s="16"/>
      <c r="AB37" s="16"/>
      <c r="AC37" s="16"/>
      <c r="AD37" s="16"/>
      <c r="AE37" s="16"/>
      <c r="AF37" s="5"/>
      <c r="AG37" s="4"/>
      <c r="AH37" s="102"/>
      <c r="AI37" s="27"/>
      <c r="AJ37" s="27"/>
      <c r="AK37" s="27"/>
      <c r="AL37" s="27"/>
      <c r="AM37" s="27"/>
    </row>
    <row r="38" spans="1:58" ht="12" customHeight="1">
      <c r="A38" s="282"/>
      <c r="B38" s="8"/>
      <c r="C38" s="55"/>
      <c r="D38" s="18"/>
      <c r="E38" s="18"/>
      <c r="F38" s="18"/>
      <c r="G38" s="18"/>
      <c r="H38" s="18"/>
      <c r="I38" s="18"/>
      <c r="J38" s="18"/>
      <c r="K38" s="18"/>
      <c r="L38" s="18"/>
      <c r="M38" s="18"/>
      <c r="N38" s="18"/>
      <c r="O38" s="18"/>
      <c r="P38" s="18"/>
      <c r="Q38" s="18"/>
      <c r="R38" s="16"/>
      <c r="S38" s="16"/>
      <c r="T38" s="16"/>
      <c r="U38" s="16"/>
      <c r="V38" s="24"/>
      <c r="W38" s="16"/>
      <c r="X38" s="16"/>
      <c r="Y38" s="16"/>
      <c r="Z38" s="16"/>
      <c r="AA38" s="16"/>
      <c r="AB38" s="16"/>
      <c r="AC38" s="16"/>
      <c r="AD38" s="16"/>
      <c r="AE38" s="16"/>
      <c r="AF38" s="5"/>
      <c r="AG38" s="4"/>
      <c r="AH38" s="102"/>
      <c r="AI38" s="27"/>
      <c r="AJ38" s="27"/>
      <c r="AK38" s="27"/>
      <c r="AL38" s="27"/>
      <c r="AM38" s="27"/>
    </row>
    <row r="39" spans="1:58" ht="12.75" customHeight="1">
      <c r="A39" s="282"/>
      <c r="B39" s="8"/>
      <c r="C39" s="55"/>
      <c r="D39" s="18"/>
      <c r="E39" s="18"/>
      <c r="F39" s="18"/>
      <c r="G39" s="18"/>
      <c r="H39" s="18"/>
      <c r="I39" s="18"/>
      <c r="J39" s="18"/>
      <c r="K39" s="18"/>
      <c r="L39" s="18"/>
      <c r="M39" s="18"/>
      <c r="N39" s="18"/>
      <c r="O39" s="18"/>
      <c r="P39" s="18"/>
      <c r="Q39" s="18"/>
      <c r="R39" s="16"/>
      <c r="S39" s="16"/>
      <c r="T39" s="16"/>
      <c r="U39" s="16"/>
      <c r="V39" s="24"/>
      <c r="W39" s="16"/>
      <c r="X39" s="16"/>
      <c r="Y39" s="16"/>
      <c r="Z39" s="16"/>
      <c r="AA39" s="16"/>
      <c r="AB39" s="16"/>
      <c r="AC39" s="16"/>
      <c r="AD39" s="16"/>
      <c r="AE39" s="16"/>
      <c r="AF39" s="5"/>
      <c r="AG39" s="4"/>
      <c r="AH39" s="102"/>
      <c r="AI39" s="27"/>
      <c r="AJ39" s="27"/>
      <c r="AK39" s="27"/>
      <c r="AL39" s="27"/>
      <c r="AM39" s="27"/>
    </row>
    <row r="40" spans="1:58" ht="12.75" customHeight="1">
      <c r="A40" s="282"/>
      <c r="B40" s="8"/>
      <c r="C40" s="55"/>
      <c r="D40" s="18"/>
      <c r="E40" s="18"/>
      <c r="F40" s="18"/>
      <c r="G40" s="18"/>
      <c r="H40" s="18"/>
      <c r="I40" s="18"/>
      <c r="J40" s="18"/>
      <c r="K40" s="18"/>
      <c r="L40" s="18"/>
      <c r="M40" s="18"/>
      <c r="N40" s="18"/>
      <c r="O40" s="18"/>
      <c r="P40" s="18"/>
      <c r="Q40" s="18"/>
      <c r="R40" s="16"/>
      <c r="S40" s="16"/>
      <c r="T40" s="16"/>
      <c r="U40" s="16"/>
      <c r="V40" s="24"/>
      <c r="W40" s="16"/>
      <c r="X40" s="16"/>
      <c r="Y40" s="16"/>
      <c r="Z40" s="16"/>
      <c r="AA40" s="16"/>
      <c r="AB40" s="16"/>
      <c r="AC40" s="16"/>
      <c r="AD40" s="16"/>
      <c r="AE40" s="16"/>
      <c r="AF40" s="5"/>
      <c r="AG40" s="4"/>
      <c r="AH40" s="102"/>
      <c r="AI40" s="27"/>
      <c r="AJ40" s="27"/>
      <c r="AK40" s="27"/>
      <c r="AL40" s="27"/>
      <c r="AM40" s="27"/>
    </row>
    <row r="41" spans="1:58" ht="10.5" customHeight="1">
      <c r="A41" s="282"/>
      <c r="B41" s="8"/>
      <c r="C41" s="55"/>
      <c r="D41" s="18"/>
      <c r="E41" s="18"/>
      <c r="F41" s="18"/>
      <c r="G41" s="18"/>
      <c r="H41" s="18"/>
      <c r="I41" s="18"/>
      <c r="J41" s="18"/>
      <c r="K41" s="18"/>
      <c r="L41" s="18"/>
      <c r="M41" s="18"/>
      <c r="N41" s="18"/>
      <c r="O41" s="18"/>
      <c r="P41" s="18"/>
      <c r="Q41" s="18"/>
      <c r="R41" s="16"/>
      <c r="S41" s="16"/>
      <c r="T41" s="16"/>
      <c r="U41" s="16"/>
      <c r="V41" s="24"/>
      <c r="W41" s="16"/>
      <c r="X41" s="16"/>
      <c r="Y41" s="16"/>
      <c r="Z41" s="16"/>
      <c r="AA41" s="16"/>
      <c r="AB41" s="16"/>
      <c r="AC41" s="16"/>
      <c r="AD41" s="16"/>
      <c r="AE41" s="16"/>
      <c r="AF41" s="5"/>
      <c r="AG41" s="4"/>
      <c r="AH41" s="102"/>
      <c r="AI41" s="27"/>
      <c r="AJ41" s="27"/>
      <c r="AK41" s="27"/>
      <c r="AL41" s="27"/>
      <c r="AM41" s="27"/>
    </row>
    <row r="42" spans="1:58" ht="19.5" customHeight="1">
      <c r="A42" s="282"/>
      <c r="B42" s="8"/>
      <c r="C42" s="8"/>
      <c r="D42" s="8"/>
      <c r="E42" s="8"/>
      <c r="F42" s="8"/>
      <c r="G42" s="8"/>
      <c r="H42" s="8"/>
      <c r="I42" s="8"/>
      <c r="J42" s="8"/>
      <c r="K42" s="8"/>
      <c r="L42" s="8"/>
      <c r="M42" s="8"/>
      <c r="N42" s="8"/>
      <c r="O42" s="8"/>
      <c r="P42" s="8"/>
      <c r="Q42" s="8"/>
      <c r="R42" s="72"/>
      <c r="S42" s="72"/>
      <c r="T42" s="8"/>
      <c r="U42" s="8"/>
      <c r="V42" s="8"/>
      <c r="W42" s="8"/>
      <c r="X42" s="8"/>
      <c r="Y42" s="8"/>
      <c r="Z42" s="8"/>
      <c r="AA42" s="8"/>
      <c r="AB42" s="22"/>
      <c r="AC42" s="8"/>
      <c r="AD42" s="22"/>
      <c r="AE42" s="8"/>
      <c r="AF42" s="5"/>
      <c r="AG42" s="4"/>
      <c r="AH42" s="27"/>
      <c r="AI42" s="67"/>
      <c r="AJ42" s="27"/>
      <c r="AK42" s="27"/>
      <c r="AL42" s="27"/>
      <c r="AM42" s="27"/>
    </row>
    <row r="43" spans="1:58" ht="9" customHeight="1">
      <c r="A43" s="282"/>
      <c r="B43" s="8"/>
      <c r="C43" s="97"/>
      <c r="D43" s="91"/>
      <c r="E43" s="91"/>
      <c r="F43" s="91"/>
      <c r="G43" s="91"/>
      <c r="H43" s="91"/>
      <c r="I43" s="91"/>
      <c r="J43" s="91"/>
      <c r="K43" s="91"/>
      <c r="L43" s="91"/>
      <c r="M43" s="91"/>
      <c r="N43" s="91"/>
      <c r="O43" s="91"/>
      <c r="P43" s="91"/>
      <c r="Q43" s="91"/>
      <c r="R43" s="98"/>
      <c r="S43" s="98"/>
      <c r="T43" s="98"/>
      <c r="U43" s="98"/>
      <c r="V43" s="98"/>
      <c r="W43" s="98"/>
      <c r="X43" s="98"/>
      <c r="Y43" s="98"/>
      <c r="Z43" s="98"/>
      <c r="AA43" s="98"/>
      <c r="AB43" s="98"/>
      <c r="AC43" s="98"/>
      <c r="AD43" s="98"/>
      <c r="AE43" s="98"/>
      <c r="AF43" s="5"/>
      <c r="AG43" s="4"/>
      <c r="AH43" s="27"/>
      <c r="AI43" s="27"/>
      <c r="AJ43" s="27"/>
      <c r="AK43" s="27"/>
      <c r="AL43" s="27"/>
      <c r="AM43" s="27"/>
    </row>
    <row r="44" spans="1:58" ht="3.75" customHeight="1">
      <c r="A44" s="282"/>
      <c r="B44" s="8"/>
      <c r="C44" s="13"/>
      <c r="D44" s="13"/>
      <c r="E44" s="13"/>
      <c r="F44" s="13"/>
      <c r="G44" s="13"/>
      <c r="H44" s="13"/>
      <c r="I44" s="13"/>
      <c r="J44" s="13"/>
      <c r="K44" s="13"/>
      <c r="L44" s="13"/>
      <c r="M44" s="13"/>
      <c r="N44" s="13"/>
      <c r="O44" s="13"/>
      <c r="P44" s="13"/>
      <c r="Q44" s="13"/>
      <c r="R44" s="5"/>
      <c r="S44" s="5"/>
      <c r="T44" s="5"/>
      <c r="U44" s="5"/>
      <c r="V44" s="5"/>
      <c r="W44" s="5"/>
      <c r="X44" s="5"/>
      <c r="Y44" s="5"/>
      <c r="Z44" s="5"/>
      <c r="AA44" s="5"/>
      <c r="AB44" s="5"/>
      <c r="AC44" s="5"/>
      <c r="AD44" s="5"/>
      <c r="AE44" s="5"/>
      <c r="AF44" s="5"/>
      <c r="AG44" s="4"/>
      <c r="AH44" s="27"/>
      <c r="AI44" s="27"/>
      <c r="AJ44" s="27"/>
      <c r="AK44" s="27"/>
      <c r="AL44" s="27"/>
      <c r="AM44" s="27"/>
    </row>
    <row r="45" spans="1:58" ht="11.25" customHeight="1">
      <c r="A45" s="282"/>
      <c r="B45" s="8"/>
      <c r="C45" s="13"/>
      <c r="D45" s="13"/>
      <c r="E45" s="15"/>
      <c r="F45" s="1687"/>
      <c r="G45" s="1687"/>
      <c r="H45" s="1687"/>
      <c r="I45" s="1687"/>
      <c r="J45" s="1687"/>
      <c r="K45" s="1687"/>
      <c r="L45" s="1687"/>
      <c r="M45" s="1687"/>
      <c r="N45" s="1687"/>
      <c r="O45" s="1687"/>
      <c r="P45" s="1687"/>
      <c r="Q45" s="1687"/>
      <c r="R45" s="1687"/>
      <c r="S45" s="1687"/>
      <c r="T45" s="1687"/>
      <c r="U45" s="1687"/>
      <c r="V45" s="1687"/>
      <c r="W45" s="15"/>
      <c r="X45" s="1687"/>
      <c r="Y45" s="1687"/>
      <c r="Z45" s="1687"/>
      <c r="AA45" s="1687"/>
      <c r="AB45" s="1687"/>
      <c r="AC45" s="1687"/>
      <c r="AD45" s="1687"/>
      <c r="AE45" s="15"/>
      <c r="AF45" s="8"/>
      <c r="AG45" s="4"/>
      <c r="AH45" s="27"/>
      <c r="AI45" s="27"/>
      <c r="AJ45" s="27"/>
      <c r="AK45" s="27"/>
      <c r="AL45" s="27"/>
      <c r="AM45" s="27"/>
    </row>
    <row r="46" spans="1:58" ht="12.75" customHeight="1">
      <c r="A46" s="282"/>
      <c r="B46" s="8"/>
      <c r="C46" s="13"/>
      <c r="D46" s="13"/>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5"/>
      <c r="AG46" s="4"/>
      <c r="AH46" s="27"/>
      <c r="AI46" s="27"/>
      <c r="AJ46" s="27"/>
      <c r="AK46" s="27"/>
      <c r="AL46" s="27"/>
      <c r="AM46" s="27"/>
    </row>
    <row r="47" spans="1:58" ht="6" customHeight="1">
      <c r="A47" s="282"/>
      <c r="B47" s="8"/>
      <c r="C47" s="13"/>
      <c r="D47" s="13"/>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5"/>
      <c r="AG47" s="4"/>
      <c r="AH47" s="27"/>
      <c r="AI47" s="27"/>
      <c r="AJ47" s="27"/>
      <c r="AK47" s="27"/>
      <c r="AL47" s="27"/>
      <c r="AM47" s="27"/>
    </row>
    <row r="48" spans="1:58" s="62" customFormat="1" ht="12" customHeight="1">
      <c r="A48" s="444"/>
      <c r="B48" s="60"/>
      <c r="C48" s="73"/>
      <c r="D48" s="61"/>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82"/>
      <c r="AG48" s="59"/>
      <c r="AH48" s="101"/>
      <c r="AI48" s="108"/>
      <c r="AJ48" s="108"/>
      <c r="AK48" s="108"/>
      <c r="AL48" s="90"/>
      <c r="AM48" s="90"/>
      <c r="AN48"/>
      <c r="AO48"/>
      <c r="AP48"/>
      <c r="AQ48"/>
      <c r="AR48"/>
      <c r="AS48"/>
      <c r="AT48"/>
      <c r="AU48"/>
      <c r="AV48"/>
      <c r="AW48"/>
      <c r="AX48"/>
      <c r="AY48"/>
      <c r="AZ48"/>
      <c r="BA48"/>
      <c r="BB48"/>
      <c r="BC48"/>
      <c r="BD48"/>
      <c r="BE48"/>
      <c r="BF48"/>
    </row>
    <row r="49" spans="1:39" ht="10.5" customHeight="1">
      <c r="A49" s="282"/>
      <c r="B49" s="8"/>
      <c r="C49" s="55"/>
      <c r="D49" s="18"/>
      <c r="E49" s="94"/>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94"/>
      <c r="AF49" s="5"/>
      <c r="AG49" s="4"/>
      <c r="AH49" s="68"/>
      <c r="AI49" s="108"/>
      <c r="AJ49" s="108"/>
      <c r="AK49" s="108"/>
      <c r="AL49" s="27"/>
      <c r="AM49" s="27"/>
    </row>
    <row r="50" spans="1:39" ht="12" customHeight="1">
      <c r="A50" s="282"/>
      <c r="B50" s="8"/>
      <c r="C50" s="55"/>
      <c r="D50" s="18"/>
      <c r="E50" s="94"/>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94"/>
      <c r="AF50" s="5"/>
      <c r="AG50" s="4"/>
      <c r="AH50" s="68"/>
      <c r="AI50" s="108"/>
      <c r="AJ50" s="108"/>
      <c r="AK50" s="108"/>
      <c r="AL50" s="27"/>
      <c r="AM50" s="27"/>
    </row>
    <row r="51" spans="1:39" ht="12" customHeight="1">
      <c r="A51" s="282"/>
      <c r="B51" s="8"/>
      <c r="C51" s="55"/>
      <c r="D51" s="18"/>
      <c r="E51" s="94"/>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94"/>
      <c r="AF51" s="5"/>
      <c r="AG51" s="4"/>
      <c r="AH51" s="27"/>
      <c r="AI51" s="108"/>
      <c r="AJ51" s="108"/>
      <c r="AK51" s="108"/>
      <c r="AL51" s="27"/>
      <c r="AM51" s="27"/>
    </row>
    <row r="52" spans="1:39" ht="12" customHeight="1">
      <c r="A52" s="282"/>
      <c r="B52" s="8"/>
      <c r="C52" s="55"/>
      <c r="D52" s="18"/>
      <c r="E52" s="94"/>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94"/>
      <c r="AF52" s="5"/>
      <c r="AG52" s="4"/>
      <c r="AH52" s="27"/>
      <c r="AI52" s="108"/>
      <c r="AJ52" s="108"/>
      <c r="AK52" s="108"/>
      <c r="AL52" s="27"/>
      <c r="AM52" s="27"/>
    </row>
    <row r="53" spans="1:39" ht="12" customHeight="1">
      <c r="A53" s="282"/>
      <c r="B53" s="8"/>
      <c r="C53" s="55"/>
      <c r="D53" s="18"/>
      <c r="E53" s="94"/>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94"/>
      <c r="AF53" s="5"/>
      <c r="AG53" s="4"/>
      <c r="AH53" s="27"/>
      <c r="AI53" s="108"/>
      <c r="AJ53" s="108"/>
      <c r="AK53" s="108"/>
      <c r="AL53" s="27"/>
      <c r="AM53" s="27"/>
    </row>
    <row r="54" spans="1:39" ht="12" customHeight="1">
      <c r="A54" s="282"/>
      <c r="B54" s="8"/>
      <c r="C54" s="55"/>
      <c r="D54" s="18"/>
      <c r="E54" s="94"/>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94"/>
      <c r="AF54" s="5"/>
      <c r="AG54" s="4"/>
      <c r="AH54" s="27"/>
      <c r="AI54" s="108"/>
      <c r="AJ54" s="108"/>
      <c r="AK54" s="108"/>
      <c r="AL54" s="27"/>
      <c r="AM54" s="27"/>
    </row>
    <row r="55" spans="1:39" ht="12" customHeight="1">
      <c r="A55" s="282"/>
      <c r="B55" s="8"/>
      <c r="C55" s="55"/>
      <c r="D55" s="18"/>
      <c r="E55" s="94"/>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94"/>
      <c r="AF55" s="5"/>
      <c r="AG55" s="4"/>
      <c r="AH55" s="27"/>
      <c r="AI55" s="27"/>
      <c r="AJ55" s="27"/>
      <c r="AK55" s="27"/>
      <c r="AL55" s="27"/>
      <c r="AM55" s="27"/>
    </row>
    <row r="56" spans="1:39" ht="12" customHeight="1">
      <c r="A56" s="282"/>
      <c r="B56" s="8"/>
      <c r="C56" s="55"/>
      <c r="D56" s="18"/>
      <c r="E56" s="94"/>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94"/>
      <c r="AF56" s="5"/>
      <c r="AG56" s="4"/>
      <c r="AH56" s="27"/>
      <c r="AI56" s="27"/>
      <c r="AJ56" s="27"/>
      <c r="AK56" s="27"/>
      <c r="AL56" s="27"/>
      <c r="AM56" s="27"/>
    </row>
    <row r="57" spans="1:39" ht="12" customHeight="1">
      <c r="A57" s="282"/>
      <c r="B57" s="8"/>
      <c r="C57" s="55"/>
      <c r="D57" s="18"/>
      <c r="E57" s="94"/>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94"/>
      <c r="AF57" s="5"/>
      <c r="AG57" s="4"/>
      <c r="AH57" s="27"/>
      <c r="AI57" s="27"/>
      <c r="AJ57" s="27"/>
      <c r="AK57" s="27"/>
      <c r="AL57" s="27"/>
      <c r="AM57" s="27"/>
    </row>
    <row r="58" spans="1:39" ht="12" customHeight="1">
      <c r="A58" s="282"/>
      <c r="B58" s="8"/>
      <c r="C58" s="55"/>
      <c r="D58" s="18"/>
      <c r="E58" s="94"/>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94"/>
      <c r="AF58" s="5"/>
      <c r="AG58" s="4"/>
      <c r="AH58" s="27"/>
      <c r="AI58" s="27"/>
      <c r="AJ58" s="27"/>
      <c r="AK58" s="27"/>
      <c r="AL58" s="27"/>
      <c r="AM58" s="27"/>
    </row>
    <row r="59" spans="1:39" ht="12" customHeight="1">
      <c r="A59" s="282"/>
      <c r="B59" s="8"/>
      <c r="C59" s="55"/>
      <c r="D59" s="18"/>
      <c r="E59" s="94"/>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94"/>
      <c r="AF59" s="5"/>
      <c r="AG59" s="4"/>
      <c r="AH59" s="27"/>
      <c r="AI59" s="27"/>
      <c r="AJ59" s="27"/>
      <c r="AK59" s="27"/>
      <c r="AL59" s="27"/>
      <c r="AM59" s="27"/>
    </row>
    <row r="60" spans="1:39" ht="12" customHeight="1">
      <c r="A60" s="282"/>
      <c r="B60" s="8"/>
      <c r="C60" s="55"/>
      <c r="D60" s="18"/>
      <c r="E60" s="94"/>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94"/>
      <c r="AF60" s="5"/>
      <c r="AG60" s="4"/>
      <c r="AH60" s="27"/>
      <c r="AI60" s="27"/>
      <c r="AJ60" s="27"/>
      <c r="AK60" s="27"/>
      <c r="AL60" s="27"/>
      <c r="AM60" s="27"/>
    </row>
    <row r="61" spans="1:39" ht="12" customHeight="1">
      <c r="A61" s="282"/>
      <c r="B61" s="8"/>
      <c r="C61" s="55"/>
      <c r="D61" s="18"/>
      <c r="E61" s="94"/>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94"/>
      <c r="AF61" s="5"/>
      <c r="AG61" s="4"/>
      <c r="AH61" s="27"/>
      <c r="AI61" s="27"/>
      <c r="AJ61" s="27"/>
      <c r="AK61" s="27"/>
      <c r="AL61" s="27"/>
      <c r="AM61" s="27"/>
    </row>
    <row r="62" spans="1:39" ht="12" customHeight="1">
      <c r="A62" s="282"/>
      <c r="B62" s="8"/>
      <c r="C62" s="55"/>
      <c r="D62" s="18"/>
      <c r="E62" s="94"/>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94"/>
      <c r="AF62" s="5"/>
      <c r="AG62" s="4"/>
      <c r="AH62" s="27"/>
      <c r="AI62" s="27"/>
      <c r="AJ62" s="27"/>
      <c r="AK62" s="27"/>
      <c r="AL62" s="27"/>
      <c r="AM62" s="27"/>
    </row>
    <row r="63" spans="1:39" ht="12" customHeight="1">
      <c r="A63" s="282"/>
      <c r="B63" s="8"/>
      <c r="C63" s="55"/>
      <c r="D63" s="18"/>
      <c r="E63" s="94"/>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94"/>
      <c r="AF63" s="5"/>
      <c r="AG63" s="4"/>
      <c r="AH63" s="27"/>
      <c r="AI63" s="27"/>
      <c r="AJ63" s="27"/>
      <c r="AK63" s="27"/>
      <c r="AL63" s="27"/>
      <c r="AM63" s="27"/>
    </row>
    <row r="64" spans="1:39" ht="12" customHeight="1">
      <c r="A64" s="282"/>
      <c r="B64" s="8"/>
      <c r="C64" s="55"/>
      <c r="D64" s="18"/>
      <c r="E64" s="94"/>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94"/>
      <c r="AF64" s="5"/>
      <c r="AG64" s="4"/>
      <c r="AH64" s="27"/>
      <c r="AI64" s="27"/>
      <c r="AJ64" s="27"/>
      <c r="AK64" s="27"/>
      <c r="AL64" s="27"/>
      <c r="AM64" s="27"/>
    </row>
    <row r="65" spans="1:43" ht="12" customHeight="1">
      <c r="A65" s="282"/>
      <c r="B65" s="8"/>
      <c r="C65" s="55"/>
      <c r="D65" s="18"/>
      <c r="E65" s="94"/>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94"/>
      <c r="AF65" s="5"/>
      <c r="AG65" s="4"/>
      <c r="AH65" s="27"/>
      <c r="AI65" s="27"/>
      <c r="AJ65" s="27"/>
      <c r="AK65" s="27"/>
      <c r="AL65" s="27"/>
      <c r="AM65" s="27"/>
    </row>
    <row r="66" spans="1:43" ht="12" customHeight="1">
      <c r="A66" s="282"/>
      <c r="B66" s="8"/>
      <c r="C66" s="55"/>
      <c r="D66" s="18"/>
      <c r="E66" s="94"/>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94"/>
      <c r="AF66" s="5"/>
      <c r="AG66" s="4"/>
      <c r="AH66" s="27"/>
      <c r="AI66" s="27"/>
      <c r="AJ66" s="27"/>
      <c r="AK66" s="27"/>
      <c r="AL66" s="27"/>
      <c r="AM66" s="27"/>
    </row>
    <row r="67" spans="1:43" ht="12" customHeight="1">
      <c r="A67" s="282"/>
      <c r="B67" s="8"/>
      <c r="C67" s="55"/>
      <c r="D67" s="18"/>
      <c r="E67" s="94"/>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94"/>
      <c r="AF67" s="5"/>
      <c r="AG67" s="4"/>
      <c r="AH67" s="27"/>
      <c r="AI67" s="27"/>
      <c r="AJ67" s="27"/>
      <c r="AK67" s="27"/>
      <c r="AL67" s="27"/>
      <c r="AM67" s="27"/>
    </row>
    <row r="68" spans="1:43" ht="12" customHeight="1">
      <c r="A68" s="282"/>
      <c r="B68" s="8"/>
      <c r="C68" s="55"/>
      <c r="D68" s="18"/>
      <c r="E68" s="94"/>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94"/>
      <c r="AF68" s="5"/>
      <c r="AG68" s="8"/>
      <c r="AH68" s="27"/>
      <c r="AI68" s="27"/>
      <c r="AJ68" s="27"/>
      <c r="AK68" s="27"/>
      <c r="AL68" s="27"/>
      <c r="AM68" s="27"/>
    </row>
    <row r="69" spans="1:43" s="85" customFormat="1" ht="9" customHeight="1">
      <c r="A69" s="445"/>
      <c r="B69" s="84"/>
      <c r="C69" s="87"/>
      <c r="D69" s="30"/>
      <c r="E69" s="89"/>
      <c r="F69" s="89"/>
      <c r="G69" s="89"/>
      <c r="H69" s="95"/>
      <c r="I69" s="95"/>
      <c r="J69" s="95"/>
      <c r="K69" s="95"/>
      <c r="L69" s="95"/>
      <c r="M69" s="95"/>
      <c r="N69" s="95"/>
      <c r="O69" s="95"/>
      <c r="P69" s="95"/>
      <c r="Q69" s="95"/>
      <c r="R69" s="95"/>
      <c r="S69" s="95"/>
      <c r="T69" s="95"/>
      <c r="U69" s="95"/>
      <c r="V69" s="95"/>
      <c r="W69" s="95"/>
      <c r="X69" s="95"/>
      <c r="Y69" s="95"/>
      <c r="Z69" s="95"/>
      <c r="AA69" s="95"/>
      <c r="AB69" s="95"/>
      <c r="AC69" s="95"/>
      <c r="AD69" s="95"/>
      <c r="AE69" s="95"/>
      <c r="AF69" s="84"/>
      <c r="AG69" s="84"/>
      <c r="AH69" s="106"/>
      <c r="AI69" s="106"/>
      <c r="AJ69" s="106"/>
      <c r="AK69" s="106"/>
      <c r="AL69" s="106"/>
      <c r="AM69" s="106"/>
    </row>
    <row r="70" spans="1:43" ht="11.25" customHeight="1">
      <c r="A70" s="282"/>
      <c r="B70" s="1"/>
      <c r="C70" s="54"/>
      <c r="D70" s="18"/>
      <c r="E70" s="96"/>
      <c r="F70" s="96"/>
      <c r="G70" s="96"/>
      <c r="H70" s="96"/>
      <c r="I70" s="96"/>
      <c r="J70" s="96"/>
      <c r="K70" s="96"/>
      <c r="L70" s="96"/>
      <c r="M70" s="96"/>
      <c r="N70" s="96"/>
      <c r="O70" s="96"/>
      <c r="P70" s="96"/>
      <c r="Q70" s="96"/>
      <c r="R70" s="96"/>
      <c r="S70" s="96"/>
      <c r="T70" s="96"/>
      <c r="U70" s="96"/>
      <c r="V70" s="95"/>
      <c r="W70" s="96"/>
      <c r="X70" s="96"/>
      <c r="Y70" s="96"/>
      <c r="Z70" s="96"/>
      <c r="AA70" s="96"/>
      <c r="AB70" s="96"/>
      <c r="AC70" s="96"/>
      <c r="AD70" s="96"/>
      <c r="AE70" s="96"/>
      <c r="AF70" s="5"/>
      <c r="AG70" s="8"/>
      <c r="AH70" s="27"/>
      <c r="AI70" s="27"/>
      <c r="AJ70" s="27"/>
      <c r="AK70" s="27"/>
      <c r="AL70" s="27"/>
      <c r="AM70" s="27"/>
    </row>
    <row r="71" spans="1:43" ht="13.5" customHeight="1">
      <c r="A71" s="282"/>
      <c r="B71" s="448">
        <v>22</v>
      </c>
      <c r="C71" s="1688">
        <v>41671</v>
      </c>
      <c r="D71" s="1689"/>
      <c r="E71" s="1689"/>
      <c r="F71" s="1689"/>
      <c r="G71" s="1685"/>
      <c r="H71" s="1686"/>
      <c r="I71" s="8"/>
      <c r="J71" s="8"/>
      <c r="K71" s="8"/>
      <c r="L71" s="8"/>
      <c r="M71" s="8"/>
      <c r="N71" s="8"/>
      <c r="O71" s="8"/>
      <c r="P71" s="8"/>
      <c r="Q71" s="8"/>
      <c r="R71" s="8"/>
      <c r="S71" s="8"/>
      <c r="T71" s="8"/>
      <c r="U71" s="8"/>
      <c r="V71" s="95"/>
      <c r="W71" s="8"/>
      <c r="X71" s="8"/>
      <c r="Y71" s="8"/>
      <c r="Z71" s="8"/>
      <c r="AA71" s="8"/>
      <c r="AB71" s="8"/>
      <c r="AC71" s="8"/>
      <c r="AD71" s="8"/>
      <c r="AE71" s="8"/>
      <c r="AF71" s="8"/>
      <c r="AG71" s="8"/>
      <c r="AH71" s="107"/>
      <c r="AI71" s="107"/>
      <c r="AJ71" s="107"/>
      <c r="AK71" s="107"/>
      <c r="AL71" s="107"/>
      <c r="AM71" s="107"/>
      <c r="AN71" s="71"/>
      <c r="AO71" s="71"/>
      <c r="AP71" s="71"/>
      <c r="AQ71" s="71"/>
    </row>
    <row r="72" spans="1:43" ht="13.5" customHeight="1">
      <c r="A72" s="70"/>
      <c r="B72" s="70"/>
      <c r="C72" s="70"/>
      <c r="D72" s="70"/>
      <c r="E72" s="70"/>
      <c r="F72" s="70"/>
      <c r="G72" s="70"/>
      <c r="H72" s="70"/>
      <c r="I72" s="70"/>
      <c r="J72" s="70"/>
      <c r="K72" s="70"/>
      <c r="L72" s="70"/>
      <c r="M72" s="70"/>
      <c r="N72" s="70"/>
      <c r="O72" s="70"/>
      <c r="P72" s="70"/>
      <c r="Q72" s="70"/>
      <c r="R72" s="70"/>
      <c r="S72" s="70"/>
      <c r="T72" s="70"/>
      <c r="U72" s="70"/>
      <c r="W72" s="70"/>
      <c r="X72" s="70"/>
      <c r="Y72" s="70"/>
      <c r="Z72" s="70"/>
      <c r="AA72" s="70"/>
      <c r="AB72" s="88"/>
      <c r="AC72" s="70"/>
      <c r="AD72" s="88"/>
      <c r="AE72" s="70"/>
      <c r="AF72" s="70"/>
      <c r="AG72" s="70"/>
      <c r="AH72" s="71"/>
      <c r="AI72" s="71"/>
      <c r="AJ72" s="71"/>
      <c r="AK72" s="71"/>
      <c r="AL72" s="71"/>
      <c r="AM72" s="71"/>
      <c r="AN72" s="71"/>
      <c r="AO72" s="71"/>
      <c r="AP72" s="71"/>
      <c r="AQ72" s="71"/>
    </row>
    <row r="73" spans="1:43">
      <c r="A73" s="70"/>
      <c r="B73" s="70"/>
      <c r="C73" s="70"/>
      <c r="D73" s="70"/>
      <c r="E73" s="70"/>
      <c r="F73" s="70"/>
      <c r="G73" s="70"/>
      <c r="H73" s="70"/>
      <c r="I73" s="70"/>
      <c r="J73" s="70"/>
      <c r="K73" s="70"/>
      <c r="L73" s="70"/>
      <c r="M73" s="70"/>
      <c r="N73" s="70"/>
      <c r="O73" s="70"/>
      <c r="P73" s="70"/>
      <c r="Q73" s="70"/>
      <c r="R73" s="70"/>
      <c r="S73" s="70"/>
      <c r="T73" s="70"/>
      <c r="U73" s="70"/>
      <c r="W73" s="70"/>
      <c r="X73" s="70"/>
      <c r="Y73" s="70"/>
      <c r="Z73" s="70"/>
      <c r="AA73" s="70"/>
      <c r="AB73" s="88"/>
      <c r="AC73" s="70"/>
      <c r="AD73" s="88"/>
      <c r="AE73" s="70"/>
      <c r="AF73" s="70"/>
      <c r="AG73" s="70"/>
      <c r="AH73" s="71"/>
      <c r="AI73" s="71"/>
      <c r="AJ73" s="71"/>
      <c r="AK73" s="71"/>
      <c r="AL73" s="71"/>
      <c r="AM73" s="71"/>
      <c r="AN73" s="71"/>
      <c r="AO73" s="71"/>
      <c r="AP73" s="71"/>
      <c r="AQ73" s="71"/>
    </row>
    <row r="74" spans="1:43">
      <c r="A74" s="70"/>
      <c r="B74" s="70"/>
      <c r="C74" s="70"/>
      <c r="D74" s="70"/>
      <c r="E74" s="70"/>
      <c r="F74" s="70"/>
      <c r="G74" s="70"/>
      <c r="H74" s="70"/>
      <c r="I74" s="70"/>
      <c r="J74" s="70"/>
      <c r="K74" s="70"/>
      <c r="L74" s="70"/>
      <c r="M74" s="70"/>
      <c r="N74" s="70"/>
      <c r="O74" s="70"/>
      <c r="P74" s="70"/>
      <c r="Q74" s="70"/>
      <c r="R74" s="70"/>
      <c r="S74" s="70"/>
      <c r="T74" s="70"/>
      <c r="U74" s="70"/>
      <c r="W74" s="70"/>
      <c r="X74" s="70"/>
      <c r="Y74" s="70"/>
      <c r="Z74" s="70"/>
      <c r="AA74" s="70"/>
      <c r="AB74" s="88"/>
      <c r="AC74" s="70"/>
      <c r="AD74" s="88"/>
      <c r="AE74" s="70"/>
      <c r="AF74" s="70"/>
      <c r="AG74" s="70"/>
      <c r="AH74" s="71"/>
      <c r="AI74" s="71"/>
      <c r="AJ74" s="71"/>
      <c r="AK74" s="71"/>
      <c r="AL74" s="71"/>
      <c r="AM74" s="71"/>
      <c r="AN74" s="71"/>
      <c r="AO74" s="71"/>
      <c r="AP74" s="71"/>
      <c r="AQ74" s="71"/>
    </row>
    <row r="75" spans="1:43">
      <c r="A75" s="70"/>
      <c r="B75" s="70"/>
      <c r="C75" s="70"/>
      <c r="D75" s="70"/>
      <c r="E75" s="70"/>
      <c r="F75" s="70"/>
      <c r="G75" s="70"/>
      <c r="H75" s="70"/>
      <c r="I75" s="70"/>
      <c r="J75" s="70"/>
      <c r="K75" s="70"/>
      <c r="L75" s="70"/>
      <c r="M75" s="70"/>
      <c r="N75" s="70"/>
      <c r="O75" s="70"/>
      <c r="P75" s="70"/>
      <c r="Q75" s="70"/>
      <c r="R75" s="70"/>
      <c r="S75" s="70"/>
      <c r="T75" s="70"/>
      <c r="U75" s="70"/>
      <c r="W75" s="70"/>
      <c r="X75" s="70"/>
      <c r="Y75" s="70"/>
      <c r="Z75" s="70"/>
      <c r="AA75" s="70"/>
      <c r="AB75" s="88"/>
      <c r="AC75" s="70"/>
      <c r="AD75" s="88"/>
      <c r="AE75" s="70"/>
      <c r="AF75" s="70"/>
      <c r="AG75" s="70"/>
      <c r="AH75" s="71"/>
      <c r="AI75" s="71"/>
      <c r="AJ75" s="71"/>
      <c r="AK75" s="71"/>
      <c r="AL75" s="71"/>
      <c r="AM75" s="71"/>
      <c r="AN75" s="71"/>
      <c r="AO75" s="71"/>
      <c r="AP75" s="71"/>
      <c r="AQ75" s="71"/>
    </row>
    <row r="76" spans="1:43">
      <c r="A76" s="70"/>
      <c r="B76" s="70"/>
      <c r="C76" s="70"/>
      <c r="D76" s="70"/>
      <c r="E76" s="70"/>
      <c r="F76" s="70"/>
      <c r="G76" s="70"/>
      <c r="H76" s="70"/>
      <c r="I76" s="70"/>
      <c r="J76" s="70"/>
      <c r="K76" s="70"/>
      <c r="L76" s="70"/>
      <c r="M76" s="70"/>
      <c r="N76" s="70"/>
      <c r="O76" s="70"/>
      <c r="P76" s="70"/>
      <c r="Q76" s="70"/>
      <c r="R76" s="70"/>
      <c r="S76" s="70"/>
      <c r="T76" s="70"/>
      <c r="U76" s="70"/>
      <c r="W76" s="70"/>
      <c r="X76" s="70"/>
      <c r="Y76" s="70"/>
      <c r="Z76" s="70"/>
      <c r="AA76" s="70"/>
      <c r="AB76" s="88"/>
      <c r="AC76" s="70"/>
      <c r="AD76" s="88"/>
      <c r="AE76" s="70"/>
      <c r="AF76" s="70"/>
      <c r="AG76" s="70"/>
      <c r="AH76" s="71"/>
      <c r="AI76" s="71"/>
      <c r="AJ76" s="71"/>
      <c r="AK76" s="71"/>
      <c r="AL76" s="71"/>
      <c r="AM76" s="71"/>
      <c r="AN76" s="71"/>
      <c r="AO76" s="71"/>
      <c r="AP76" s="71"/>
      <c r="AQ76" s="71"/>
    </row>
    <row r="77" spans="1:43">
      <c r="AB77" s="25"/>
      <c r="AD77" s="25"/>
      <c r="AJ77" s="63"/>
    </row>
    <row r="82" spans="28:32" ht="8.25" customHeight="1"/>
    <row r="84" spans="28:32" ht="9" customHeight="1">
      <c r="AF84" s="9"/>
    </row>
    <row r="85" spans="28:32" ht="8.25" customHeight="1">
      <c r="AB85" s="34"/>
      <c r="AD85" s="34"/>
      <c r="AF85" s="34"/>
    </row>
    <row r="86" spans="28:32" ht="9.75" customHeight="1"/>
  </sheetData>
  <customSheetViews>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3"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sheetPr codeName="Folha23" enableFormatConditionsCalculation="0">
    <tabColor indexed="55"/>
  </sheetPr>
  <dimension ref="A1:BF88"/>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70"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c r="A1" s="4"/>
      <c r="B1" s="1585" t="s">
        <v>382</v>
      </c>
      <c r="C1" s="1585"/>
      <c r="D1" s="1585"/>
      <c r="E1" s="1585"/>
      <c r="F1" s="1585"/>
      <c r="G1" s="1585"/>
      <c r="H1" s="1585"/>
      <c r="I1" s="281"/>
      <c r="J1" s="281"/>
      <c r="K1" s="281"/>
      <c r="L1" s="281"/>
      <c r="M1" s="281"/>
      <c r="N1" s="281"/>
      <c r="O1" s="281"/>
      <c r="P1" s="281"/>
      <c r="Q1" s="281"/>
      <c r="R1" s="281"/>
      <c r="S1" s="281"/>
      <c r="T1" s="281"/>
      <c r="U1" s="281"/>
      <c r="V1" s="281"/>
      <c r="W1" s="281"/>
      <c r="X1" s="335"/>
      <c r="Y1" s="285"/>
      <c r="Z1" s="285"/>
      <c r="AA1" s="285"/>
      <c r="AB1" s="285"/>
      <c r="AC1" s="285"/>
      <c r="AD1" s="285"/>
      <c r="AE1" s="285"/>
      <c r="AF1" s="285"/>
      <c r="AG1" s="4"/>
      <c r="AH1" s="27"/>
      <c r="AI1" s="27"/>
      <c r="AJ1" s="27"/>
      <c r="AK1" s="27"/>
      <c r="AL1" s="27"/>
      <c r="AM1" s="27"/>
      <c r="AN1" s="27"/>
      <c r="AO1" s="27"/>
    </row>
    <row r="2" spans="1:57" ht="6" customHeight="1">
      <c r="A2" s="4"/>
      <c r="B2" s="1497"/>
      <c r="C2" s="1497"/>
      <c r="D2" s="1497"/>
      <c r="E2" s="21"/>
      <c r="F2" s="21"/>
      <c r="G2" s="21"/>
      <c r="H2" s="21"/>
      <c r="I2" s="21"/>
      <c r="J2" s="279"/>
      <c r="K2" s="279"/>
      <c r="L2" s="279"/>
      <c r="M2" s="279"/>
      <c r="N2" s="279"/>
      <c r="O2" s="279"/>
      <c r="P2" s="279"/>
      <c r="Q2" s="279"/>
      <c r="R2" s="279"/>
      <c r="S2" s="279"/>
      <c r="T2" s="279"/>
      <c r="U2" s="279"/>
      <c r="V2" s="279"/>
      <c r="W2" s="279"/>
      <c r="X2" s="279"/>
      <c r="Y2" s="279"/>
      <c r="Z2" s="8"/>
      <c r="AA2" s="8"/>
      <c r="AB2" s="8"/>
      <c r="AC2" s="8"/>
      <c r="AD2" s="8"/>
      <c r="AE2" s="8"/>
      <c r="AF2" s="8"/>
      <c r="AG2" s="290"/>
      <c r="AH2" s="27"/>
      <c r="AI2" s="27"/>
      <c r="AJ2" s="27"/>
      <c r="AK2" s="27"/>
      <c r="AL2" s="27"/>
      <c r="AM2" s="27"/>
      <c r="AN2" s="27"/>
      <c r="AO2" s="27"/>
    </row>
    <row r="3" spans="1:57" ht="12" customHeight="1">
      <c r="A3" s="4"/>
      <c r="B3" s="8"/>
      <c r="C3" s="8"/>
      <c r="D3" s="8"/>
      <c r="E3" s="8"/>
      <c r="F3" s="8"/>
      <c r="G3" s="8"/>
      <c r="H3" s="8"/>
      <c r="I3" s="8"/>
      <c r="J3" s="8"/>
      <c r="K3" s="8"/>
      <c r="L3" s="8"/>
      <c r="M3" s="8"/>
      <c r="N3" s="8"/>
      <c r="O3" s="8"/>
      <c r="P3" s="8"/>
      <c r="Q3" s="8"/>
      <c r="R3" s="8"/>
      <c r="S3" s="8"/>
      <c r="T3" s="8"/>
      <c r="U3" s="8"/>
      <c r="V3" s="8"/>
      <c r="W3" s="8"/>
      <c r="X3" s="8"/>
      <c r="Y3" s="8"/>
      <c r="Z3" s="8"/>
      <c r="AA3" s="8"/>
      <c r="AB3" s="22"/>
      <c r="AC3" s="8"/>
      <c r="AD3" s="22"/>
      <c r="AE3" s="8"/>
      <c r="AF3" s="8"/>
      <c r="AG3" s="290"/>
      <c r="AH3" s="27"/>
      <c r="AI3" s="27"/>
      <c r="AJ3" s="27"/>
      <c r="AK3" s="27"/>
      <c r="AL3" s="27"/>
      <c r="AM3" s="27"/>
      <c r="AN3" s="27"/>
      <c r="AO3" s="27"/>
    </row>
    <row r="4" spans="1:57" s="12" customFormat="1" ht="13.5" customHeight="1">
      <c r="A4" s="11"/>
      <c r="B4" s="19"/>
      <c r="C4" s="97"/>
      <c r="D4" s="91"/>
      <c r="E4" s="91"/>
      <c r="F4" s="91"/>
      <c r="G4" s="91"/>
      <c r="H4" s="91"/>
      <c r="I4" s="91"/>
      <c r="J4" s="91"/>
      <c r="K4" s="91"/>
      <c r="L4" s="91"/>
      <c r="M4" s="91"/>
      <c r="N4" s="91"/>
      <c r="O4" s="91"/>
      <c r="P4" s="91"/>
      <c r="Q4" s="91"/>
      <c r="R4" s="98"/>
      <c r="S4" s="98"/>
      <c r="T4" s="98"/>
      <c r="U4" s="98"/>
      <c r="V4" s="98"/>
      <c r="W4" s="98"/>
      <c r="X4" s="98"/>
      <c r="Y4" s="98"/>
      <c r="Z4" s="98"/>
      <c r="AA4" s="98"/>
      <c r="AB4" s="98"/>
      <c r="AC4" s="98"/>
      <c r="AD4" s="98"/>
      <c r="AE4" s="98"/>
      <c r="AF4" s="8"/>
      <c r="AG4" s="289"/>
      <c r="AH4" s="66"/>
      <c r="AI4" s="66"/>
      <c r="AJ4" s="66"/>
      <c r="AK4" s="66"/>
      <c r="AL4" s="66"/>
      <c r="AM4" s="66"/>
      <c r="AN4" s="66"/>
      <c r="AO4" s="66"/>
    </row>
    <row r="5" spans="1:57" ht="3.75" customHeight="1">
      <c r="A5" s="4"/>
      <c r="B5" s="8"/>
      <c r="C5" s="13"/>
      <c r="D5" s="13"/>
      <c r="E5" s="13"/>
      <c r="F5" s="1690"/>
      <c r="G5" s="1690"/>
      <c r="H5" s="1690"/>
      <c r="I5" s="1690"/>
      <c r="J5" s="1690"/>
      <c r="K5" s="1690"/>
      <c r="L5" s="1690"/>
      <c r="M5" s="13"/>
      <c r="N5" s="13"/>
      <c r="O5" s="13"/>
      <c r="P5" s="13"/>
      <c r="Q5" s="13"/>
      <c r="R5" s="5"/>
      <c r="S5" s="5"/>
      <c r="T5" s="5"/>
      <c r="U5" s="79"/>
      <c r="V5" s="5"/>
      <c r="W5" s="5"/>
      <c r="X5" s="5"/>
      <c r="Y5" s="5"/>
      <c r="Z5" s="5"/>
      <c r="AA5" s="5"/>
      <c r="AB5" s="5"/>
      <c r="AC5" s="5"/>
      <c r="AD5" s="5"/>
      <c r="AE5" s="5"/>
      <c r="AF5" s="8"/>
      <c r="AG5" s="290"/>
      <c r="AH5" s="27"/>
      <c r="AI5" s="27"/>
      <c r="AJ5" s="27"/>
      <c r="AK5" s="27"/>
      <c r="AL5" s="27"/>
      <c r="AM5" s="27"/>
      <c r="AN5" s="27"/>
      <c r="AO5" s="27"/>
    </row>
    <row r="6" spans="1:57" ht="9.75" customHeight="1">
      <c r="A6" s="4"/>
      <c r="B6" s="8"/>
      <c r="C6" s="13"/>
      <c r="D6" s="13"/>
      <c r="E6" s="15"/>
      <c r="F6" s="1687"/>
      <c r="G6" s="1687"/>
      <c r="H6" s="1687"/>
      <c r="I6" s="1687"/>
      <c r="J6" s="1687"/>
      <c r="K6" s="1687"/>
      <c r="L6" s="1687"/>
      <c r="M6" s="1687"/>
      <c r="N6" s="1687"/>
      <c r="O6" s="1687"/>
      <c r="P6" s="1687"/>
      <c r="Q6" s="1687"/>
      <c r="R6" s="1687"/>
      <c r="S6" s="1687"/>
      <c r="T6" s="1687"/>
      <c r="U6" s="1687"/>
      <c r="V6" s="1687"/>
      <c r="W6" s="15"/>
      <c r="X6" s="1687"/>
      <c r="Y6" s="1687"/>
      <c r="Z6" s="1687"/>
      <c r="AA6" s="1687"/>
      <c r="AB6" s="1687"/>
      <c r="AC6" s="1687"/>
      <c r="AD6" s="1687"/>
      <c r="AE6" s="15"/>
      <c r="AF6" s="8"/>
      <c r="AG6" s="290"/>
      <c r="AH6" s="27"/>
      <c r="AI6" s="27"/>
      <c r="AJ6" s="27"/>
      <c r="AK6" s="27"/>
      <c r="AL6" s="27"/>
      <c r="AM6" s="27"/>
      <c r="AN6" s="27"/>
      <c r="AO6" s="27"/>
    </row>
    <row r="7" spans="1:57" ht="12.75" customHeight="1">
      <c r="A7" s="4"/>
      <c r="B7" s="8"/>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290"/>
      <c r="AH7" s="27"/>
      <c r="AI7" s="108"/>
      <c r="AJ7" s="108"/>
      <c r="AK7" s="108"/>
      <c r="AL7" s="27"/>
      <c r="AM7" s="27"/>
      <c r="AN7" s="27"/>
      <c r="AO7" s="27"/>
    </row>
    <row r="8" spans="1:57" s="62" customFormat="1" ht="13.5" hidden="1" customHeight="1">
      <c r="A8" s="59"/>
      <c r="B8" s="60"/>
      <c r="C8" s="1691"/>
      <c r="D8" s="1691"/>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82"/>
      <c r="AG8" s="422"/>
      <c r="AH8" s="100"/>
      <c r="AI8" s="108"/>
      <c r="AJ8" s="108"/>
      <c r="AK8" s="108"/>
      <c r="AL8" s="100"/>
      <c r="AM8" s="100"/>
      <c r="AN8" s="100"/>
      <c r="AO8" s="100"/>
    </row>
    <row r="9" spans="1:57" s="62" customFormat="1" ht="6" hidden="1" customHeight="1">
      <c r="A9" s="59"/>
      <c r="B9" s="60"/>
      <c r="C9" s="73"/>
      <c r="D9" s="73"/>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82"/>
      <c r="AG9" s="422"/>
      <c r="AH9" s="100"/>
      <c r="AI9" s="108"/>
      <c r="AJ9" s="108"/>
      <c r="AK9" s="108"/>
      <c r="AL9" s="100"/>
      <c r="AM9" s="100"/>
      <c r="AN9" s="100"/>
      <c r="AO9" s="100"/>
    </row>
    <row r="10" spans="1:57" s="80" customFormat="1" ht="15" customHeight="1">
      <c r="A10" s="76"/>
      <c r="B10" s="99"/>
      <c r="C10" s="77"/>
      <c r="D10" s="78"/>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93"/>
      <c r="AG10" s="419"/>
      <c r="AH10" s="101"/>
      <c r="AI10" s="108"/>
      <c r="AJ10" s="108"/>
      <c r="AK10" s="108"/>
      <c r="AL10" s="90"/>
      <c r="AM10" s="90"/>
      <c r="AN10" s="66"/>
      <c r="AO10" s="66"/>
      <c r="AP10" s="12"/>
      <c r="AQ10" s="12"/>
      <c r="AR10"/>
      <c r="AS10" s="26"/>
      <c r="AT10" s="12"/>
      <c r="AU10" s="12"/>
      <c r="AV10" s="12"/>
      <c r="AW10" s="12"/>
      <c r="AX10" s="12"/>
      <c r="AY10" s="12"/>
      <c r="AZ10" s="12"/>
      <c r="BA10" s="12"/>
      <c r="BB10" s="12"/>
      <c r="BC10" s="12"/>
      <c r="BD10" s="12"/>
      <c r="BE10" s="12"/>
    </row>
    <row r="11" spans="1:57" ht="12" customHeight="1">
      <c r="A11" s="4"/>
      <c r="B11" s="8"/>
      <c r="C11" s="55"/>
      <c r="D11" s="18"/>
      <c r="E11" s="94"/>
      <c r="F11" s="94"/>
      <c r="G11" s="94"/>
      <c r="H11" s="94"/>
      <c r="I11" s="94"/>
      <c r="J11" s="94"/>
      <c r="K11" s="94"/>
      <c r="L11" s="94"/>
      <c r="M11" s="94"/>
      <c r="N11" s="94"/>
      <c r="O11" s="94"/>
      <c r="P11" s="94"/>
      <c r="Q11" s="94"/>
      <c r="R11" s="94"/>
      <c r="S11" s="94"/>
      <c r="T11" s="94"/>
      <c r="U11" s="94"/>
      <c r="V11" s="94"/>
      <c r="W11" s="94"/>
      <c r="X11" s="94"/>
      <c r="Y11" s="94"/>
      <c r="Z11" s="94"/>
      <c r="AA11" s="94"/>
      <c r="AB11" s="32"/>
      <c r="AC11" s="94"/>
      <c r="AD11" s="32"/>
      <c r="AE11" s="94"/>
      <c r="AF11" s="5"/>
      <c r="AG11" s="290"/>
      <c r="AH11" s="27"/>
      <c r="AI11" s="108"/>
      <c r="AJ11" s="108"/>
      <c r="AK11" s="108"/>
      <c r="AL11" s="27"/>
      <c r="AM11" s="27"/>
      <c r="AN11" s="27"/>
      <c r="AO11" s="27"/>
      <c r="AS11" s="26"/>
    </row>
    <row r="12" spans="1:57" ht="12" customHeight="1">
      <c r="A12" s="4"/>
      <c r="B12" s="8"/>
      <c r="C12" s="55"/>
      <c r="D12" s="18"/>
      <c r="E12" s="94"/>
      <c r="F12" s="94"/>
      <c r="G12" s="94"/>
      <c r="H12" s="94"/>
      <c r="I12" s="94"/>
      <c r="J12" s="94"/>
      <c r="K12" s="94"/>
      <c r="L12" s="94"/>
      <c r="M12" s="94"/>
      <c r="N12" s="94"/>
      <c r="O12" s="94"/>
      <c r="P12" s="94"/>
      <c r="Q12" s="94"/>
      <c r="R12" s="94"/>
      <c r="S12" s="94"/>
      <c r="T12" s="94"/>
      <c r="U12" s="94"/>
      <c r="V12" s="94"/>
      <c r="W12" s="94"/>
      <c r="X12" s="94"/>
      <c r="Y12" s="94"/>
      <c r="Z12" s="94"/>
      <c r="AA12" s="94"/>
      <c r="AB12" s="32"/>
      <c r="AC12" s="94"/>
      <c r="AD12" s="32"/>
      <c r="AE12" s="94"/>
      <c r="AF12" s="5"/>
      <c r="AG12" s="290"/>
      <c r="AH12" s="27"/>
      <c r="AI12" s="108"/>
      <c r="AJ12" s="108"/>
      <c r="AK12" s="108"/>
      <c r="AL12" s="27"/>
      <c r="AM12" s="27"/>
      <c r="AN12" s="27"/>
      <c r="AO12" s="27"/>
      <c r="AS12" s="26"/>
    </row>
    <row r="13" spans="1:57" ht="12" customHeight="1">
      <c r="A13" s="4"/>
      <c r="B13" s="8"/>
      <c r="C13" s="55"/>
      <c r="D13" s="18"/>
      <c r="E13" s="94"/>
      <c r="F13" s="94"/>
      <c r="G13" s="94"/>
      <c r="H13" s="94"/>
      <c r="I13" s="94"/>
      <c r="J13" s="94"/>
      <c r="K13" s="94"/>
      <c r="L13" s="94"/>
      <c r="M13" s="94"/>
      <c r="N13" s="94"/>
      <c r="O13" s="94"/>
      <c r="P13" s="94"/>
      <c r="Q13" s="94"/>
      <c r="R13" s="94"/>
      <c r="S13" s="94"/>
      <c r="T13" s="94"/>
      <c r="U13" s="94"/>
      <c r="V13" s="94"/>
      <c r="W13" s="94"/>
      <c r="X13" s="94"/>
      <c r="Y13" s="94"/>
      <c r="Z13" s="94"/>
      <c r="AA13" s="94"/>
      <c r="AB13" s="32"/>
      <c r="AC13" s="94"/>
      <c r="AD13" s="32"/>
      <c r="AE13" s="94"/>
      <c r="AF13" s="5"/>
      <c r="AG13" s="290"/>
      <c r="AH13" s="27"/>
      <c r="AI13" s="108"/>
      <c r="AJ13" s="108"/>
      <c r="AK13" s="108"/>
      <c r="AL13" s="27"/>
      <c r="AM13" s="27"/>
      <c r="AN13" s="27"/>
      <c r="AO13" s="27"/>
      <c r="AS13" s="26"/>
    </row>
    <row r="14" spans="1:57" ht="12" customHeight="1">
      <c r="A14" s="4"/>
      <c r="B14" s="8"/>
      <c r="C14" s="55"/>
      <c r="D14" s="18"/>
      <c r="E14" s="94"/>
      <c r="F14" s="94"/>
      <c r="G14" s="94"/>
      <c r="H14" s="94"/>
      <c r="I14" s="94"/>
      <c r="J14" s="94"/>
      <c r="K14" s="94"/>
      <c r="L14" s="94"/>
      <c r="M14" s="94"/>
      <c r="N14" s="94"/>
      <c r="O14" s="94"/>
      <c r="P14" s="94"/>
      <c r="Q14" s="94"/>
      <c r="R14" s="94"/>
      <c r="S14" s="94"/>
      <c r="T14" s="94"/>
      <c r="U14" s="94"/>
      <c r="V14" s="94"/>
      <c r="W14" s="94"/>
      <c r="X14" s="94"/>
      <c r="Y14" s="94"/>
      <c r="Z14" s="94"/>
      <c r="AA14" s="94"/>
      <c r="AB14" s="32"/>
      <c r="AC14" s="94"/>
      <c r="AD14" s="32"/>
      <c r="AE14" s="94"/>
      <c r="AF14" s="5"/>
      <c r="AG14" s="290"/>
      <c r="AH14" s="27"/>
      <c r="AI14" s="27"/>
      <c r="AJ14" s="27"/>
      <c r="AK14" s="27"/>
      <c r="AL14" s="27"/>
      <c r="AM14" s="27"/>
      <c r="AN14" s="27"/>
      <c r="AO14" s="27"/>
      <c r="AS14" s="26"/>
    </row>
    <row r="15" spans="1:57" ht="12" customHeight="1">
      <c r="A15" s="4"/>
      <c r="B15" s="8"/>
      <c r="C15" s="55"/>
      <c r="D15" s="18"/>
      <c r="E15" s="94"/>
      <c r="F15" s="94"/>
      <c r="G15" s="94"/>
      <c r="H15" s="94"/>
      <c r="I15" s="94"/>
      <c r="J15" s="94"/>
      <c r="K15" s="94"/>
      <c r="L15" s="94"/>
      <c r="M15" s="94"/>
      <c r="N15" s="94"/>
      <c r="O15" s="94"/>
      <c r="P15" s="94"/>
      <c r="Q15" s="94"/>
      <c r="R15" s="94"/>
      <c r="S15" s="94"/>
      <c r="T15" s="94"/>
      <c r="U15" s="94"/>
      <c r="V15" s="94"/>
      <c r="W15" s="94"/>
      <c r="X15" s="94"/>
      <c r="Y15" s="94"/>
      <c r="Z15" s="94"/>
      <c r="AA15" s="94"/>
      <c r="AB15" s="32"/>
      <c r="AC15" s="94"/>
      <c r="AD15" s="32"/>
      <c r="AE15" s="94"/>
      <c r="AF15" s="5"/>
      <c r="AG15" s="290"/>
      <c r="AH15" s="27"/>
      <c r="AI15" s="27"/>
      <c r="AJ15" s="27"/>
      <c r="AK15" s="27"/>
      <c r="AL15" s="27"/>
      <c r="AM15" s="27"/>
      <c r="AN15" s="27"/>
      <c r="AO15" s="27"/>
    </row>
    <row r="16" spans="1:57" ht="12" customHeight="1">
      <c r="A16" s="4"/>
      <c r="B16" s="8"/>
      <c r="C16" s="55"/>
      <c r="D16" s="18"/>
      <c r="E16" s="94"/>
      <c r="F16" s="94"/>
      <c r="G16" s="94"/>
      <c r="H16" s="94"/>
      <c r="I16" s="94"/>
      <c r="J16" s="94"/>
      <c r="K16" s="94"/>
      <c r="L16" s="94"/>
      <c r="M16" s="94"/>
      <c r="N16" s="94"/>
      <c r="O16" s="94"/>
      <c r="P16" s="94"/>
      <c r="Q16" s="94"/>
      <c r="R16" s="94"/>
      <c r="S16" s="94"/>
      <c r="T16" s="94"/>
      <c r="U16" s="94"/>
      <c r="V16" s="94"/>
      <c r="W16" s="94"/>
      <c r="X16" s="94"/>
      <c r="Y16" s="94"/>
      <c r="Z16" s="94"/>
      <c r="AA16" s="94"/>
      <c r="AB16" s="32"/>
      <c r="AC16" s="94"/>
      <c r="AD16" s="32"/>
      <c r="AE16" s="94"/>
      <c r="AF16" s="5"/>
      <c r="AG16" s="290"/>
      <c r="AH16" s="27"/>
      <c r="AI16" s="27"/>
      <c r="AJ16" s="27"/>
      <c r="AK16" s="27"/>
      <c r="AL16" s="27"/>
      <c r="AM16" s="27"/>
      <c r="AN16" s="27"/>
      <c r="AO16" s="27"/>
    </row>
    <row r="17" spans="1:45" ht="12" customHeight="1">
      <c r="A17" s="4"/>
      <c r="B17" s="8"/>
      <c r="C17" s="55"/>
      <c r="D17" s="18"/>
      <c r="E17" s="94"/>
      <c r="F17" s="94"/>
      <c r="G17" s="94"/>
      <c r="H17" s="94"/>
      <c r="I17" s="94"/>
      <c r="J17" s="94"/>
      <c r="K17" s="94"/>
      <c r="L17" s="94"/>
      <c r="M17" s="94"/>
      <c r="N17" s="94"/>
      <c r="O17" s="94"/>
      <c r="P17" s="94"/>
      <c r="Q17" s="94"/>
      <c r="R17" s="94"/>
      <c r="S17" s="94"/>
      <c r="T17" s="94"/>
      <c r="U17" s="94"/>
      <c r="V17" s="94"/>
      <c r="W17" s="94"/>
      <c r="X17" s="94"/>
      <c r="Y17" s="94"/>
      <c r="Z17" s="94"/>
      <c r="AA17" s="94"/>
      <c r="AB17" s="32"/>
      <c r="AC17" s="94"/>
      <c r="AD17" s="32"/>
      <c r="AE17" s="94"/>
      <c r="AF17" s="5"/>
      <c r="AG17" s="290"/>
      <c r="AH17" s="27"/>
      <c r="AI17" s="27"/>
      <c r="AJ17" s="27"/>
      <c r="AK17" s="27"/>
      <c r="AL17" s="27"/>
      <c r="AM17" s="27"/>
      <c r="AN17" s="27"/>
      <c r="AO17" s="27"/>
    </row>
    <row r="18" spans="1:45" ht="12" customHeight="1">
      <c r="A18" s="4"/>
      <c r="B18" s="8"/>
      <c r="C18" s="55"/>
      <c r="D18" s="18"/>
      <c r="E18" s="94"/>
      <c r="F18" s="94"/>
      <c r="G18" s="94"/>
      <c r="H18" s="94"/>
      <c r="I18" s="94"/>
      <c r="J18" s="94"/>
      <c r="K18" s="94"/>
      <c r="L18" s="94"/>
      <c r="M18" s="94"/>
      <c r="N18" s="94"/>
      <c r="O18" s="94"/>
      <c r="P18" s="94"/>
      <c r="Q18" s="94"/>
      <c r="R18" s="94"/>
      <c r="S18" s="94"/>
      <c r="T18" s="94"/>
      <c r="U18" s="94"/>
      <c r="V18" s="94"/>
      <c r="W18" s="94"/>
      <c r="X18" s="94"/>
      <c r="Y18" s="94"/>
      <c r="Z18" s="94"/>
      <c r="AA18" s="94"/>
      <c r="AB18" s="32"/>
      <c r="AC18" s="94"/>
      <c r="AD18" s="32"/>
      <c r="AE18" s="94"/>
      <c r="AF18" s="5"/>
      <c r="AG18" s="290"/>
      <c r="AH18" s="27"/>
      <c r="AI18" s="27"/>
      <c r="AJ18" s="27"/>
      <c r="AK18" s="27"/>
      <c r="AL18" s="27"/>
      <c r="AM18" s="27"/>
      <c r="AN18" s="27"/>
      <c r="AO18" s="27"/>
    </row>
    <row r="19" spans="1:45" ht="12" customHeight="1">
      <c r="A19" s="4"/>
      <c r="B19" s="8"/>
      <c r="C19" s="55"/>
      <c r="D19" s="18"/>
      <c r="E19" s="94"/>
      <c r="F19" s="94"/>
      <c r="G19" s="94"/>
      <c r="H19" s="94"/>
      <c r="I19" s="94"/>
      <c r="J19" s="94"/>
      <c r="K19" s="94"/>
      <c r="L19" s="94"/>
      <c r="M19" s="94"/>
      <c r="N19" s="94"/>
      <c r="O19" s="94"/>
      <c r="P19" s="94"/>
      <c r="Q19" s="94"/>
      <c r="R19" s="94"/>
      <c r="S19" s="94"/>
      <c r="T19" s="94"/>
      <c r="U19" s="94"/>
      <c r="V19" s="94"/>
      <c r="W19" s="94"/>
      <c r="X19" s="94"/>
      <c r="Y19" s="94"/>
      <c r="Z19" s="94"/>
      <c r="AA19" s="94"/>
      <c r="AB19" s="32"/>
      <c r="AC19" s="94"/>
      <c r="AD19" s="32"/>
      <c r="AE19" s="94"/>
      <c r="AF19" s="5"/>
      <c r="AG19" s="290"/>
      <c r="AH19" s="27"/>
      <c r="AI19" s="27"/>
      <c r="AJ19" s="27"/>
      <c r="AK19" s="27"/>
      <c r="AL19" s="27"/>
      <c r="AM19" s="27"/>
      <c r="AN19" s="27"/>
      <c r="AO19" s="27"/>
    </row>
    <row r="20" spans="1:45" ht="12" customHeight="1">
      <c r="A20" s="4"/>
      <c r="B20" s="8"/>
      <c r="C20" s="55"/>
      <c r="D20" s="18"/>
      <c r="E20" s="94"/>
      <c r="F20" s="94"/>
      <c r="G20" s="94"/>
      <c r="H20" s="94"/>
      <c r="I20" s="94"/>
      <c r="J20" s="94"/>
      <c r="K20" s="94"/>
      <c r="L20" s="94"/>
      <c r="M20" s="94"/>
      <c r="N20" s="94"/>
      <c r="O20" s="94"/>
      <c r="P20" s="94"/>
      <c r="Q20" s="94"/>
      <c r="R20" s="94"/>
      <c r="S20" s="94"/>
      <c r="T20" s="94"/>
      <c r="U20" s="94"/>
      <c r="V20" s="94"/>
      <c r="W20" s="94"/>
      <c r="X20" s="94"/>
      <c r="Y20" s="94"/>
      <c r="Z20" s="94"/>
      <c r="AA20" s="94"/>
      <c r="AB20" s="32"/>
      <c r="AC20" s="94"/>
      <c r="AD20" s="32"/>
      <c r="AE20" s="94"/>
      <c r="AF20" s="5"/>
      <c r="AG20" s="290"/>
      <c r="AH20" s="27"/>
      <c r="AI20" s="27"/>
      <c r="AJ20" s="27"/>
      <c r="AK20" s="27"/>
      <c r="AL20" s="27"/>
      <c r="AM20" s="27"/>
      <c r="AN20" s="27"/>
      <c r="AO20" s="27"/>
    </row>
    <row r="21" spans="1:45" ht="12" customHeight="1">
      <c r="A21" s="4"/>
      <c r="B21" s="8"/>
      <c r="C21" s="55"/>
      <c r="D21" s="18"/>
      <c r="E21" s="94"/>
      <c r="F21" s="94"/>
      <c r="G21" s="94"/>
      <c r="H21" s="94"/>
      <c r="I21" s="94"/>
      <c r="J21" s="94"/>
      <c r="K21" s="94"/>
      <c r="L21" s="94"/>
      <c r="M21" s="94"/>
      <c r="N21" s="94"/>
      <c r="O21" s="94"/>
      <c r="P21" s="94"/>
      <c r="Q21" s="94"/>
      <c r="R21" s="94"/>
      <c r="S21" s="94"/>
      <c r="T21" s="94"/>
      <c r="U21" s="94"/>
      <c r="V21" s="94"/>
      <c r="W21" s="94"/>
      <c r="X21" s="94"/>
      <c r="Y21" s="94"/>
      <c r="Z21" s="94"/>
      <c r="AA21" s="94"/>
      <c r="AB21" s="32"/>
      <c r="AC21" s="94"/>
      <c r="AD21" s="32"/>
      <c r="AE21" s="94"/>
      <c r="AF21" s="5"/>
      <c r="AG21" s="290"/>
      <c r="AH21" s="27"/>
      <c r="AI21" s="27"/>
      <c r="AJ21" s="27"/>
      <c r="AK21" s="27"/>
      <c r="AL21" s="27"/>
      <c r="AM21" s="27"/>
      <c r="AN21" s="27"/>
      <c r="AO21" s="27"/>
    </row>
    <row r="22" spans="1:45" ht="12" customHeight="1">
      <c r="A22" s="4"/>
      <c r="B22" s="8"/>
      <c r="C22" s="55"/>
      <c r="D22" s="18"/>
      <c r="E22" s="94"/>
      <c r="F22" s="94"/>
      <c r="G22" s="94"/>
      <c r="H22" s="94"/>
      <c r="I22" s="94"/>
      <c r="J22" s="94"/>
      <c r="K22" s="94"/>
      <c r="L22" s="94"/>
      <c r="M22" s="94"/>
      <c r="N22" s="94"/>
      <c r="O22" s="94"/>
      <c r="P22" s="94"/>
      <c r="Q22" s="94"/>
      <c r="R22" s="94"/>
      <c r="S22" s="94"/>
      <c r="T22" s="94"/>
      <c r="U22" s="94"/>
      <c r="V22" s="94"/>
      <c r="W22" s="94"/>
      <c r="X22" s="94"/>
      <c r="Y22" s="94"/>
      <c r="Z22" s="94"/>
      <c r="AA22" s="94"/>
      <c r="AB22" s="32"/>
      <c r="AC22" s="94"/>
      <c r="AD22" s="32"/>
      <c r="AE22" s="94"/>
      <c r="AF22" s="5"/>
      <c r="AG22" s="290"/>
      <c r="AH22" s="27"/>
      <c r="AI22" s="27"/>
      <c r="AJ22" s="27"/>
      <c r="AK22" s="27"/>
      <c r="AL22" s="27"/>
      <c r="AM22" s="27"/>
      <c r="AN22" s="27"/>
      <c r="AO22" s="27"/>
    </row>
    <row r="23" spans="1:45" ht="12" customHeight="1">
      <c r="A23" s="4"/>
      <c r="B23" s="8"/>
      <c r="C23" s="55"/>
      <c r="D23" s="18"/>
      <c r="E23" s="94"/>
      <c r="F23" s="94"/>
      <c r="G23" s="94"/>
      <c r="H23" s="94"/>
      <c r="I23" s="94"/>
      <c r="J23" s="94"/>
      <c r="K23" s="94"/>
      <c r="L23" s="94"/>
      <c r="M23" s="94"/>
      <c r="N23" s="94"/>
      <c r="O23" s="94"/>
      <c r="P23" s="94"/>
      <c r="Q23" s="94"/>
      <c r="R23" s="94"/>
      <c r="S23" s="94"/>
      <c r="T23" s="94"/>
      <c r="U23" s="94"/>
      <c r="V23" s="94"/>
      <c r="W23" s="94"/>
      <c r="X23" s="94"/>
      <c r="Y23" s="94"/>
      <c r="Z23" s="94"/>
      <c r="AA23" s="94"/>
      <c r="AB23" s="32"/>
      <c r="AC23" s="94"/>
      <c r="AD23" s="32"/>
      <c r="AE23" s="94"/>
      <c r="AF23" s="5"/>
      <c r="AG23" s="290"/>
      <c r="AH23" s="27"/>
      <c r="AI23" s="27"/>
      <c r="AJ23" s="27"/>
      <c r="AK23" s="27"/>
      <c r="AL23" s="27"/>
      <c r="AM23" s="27"/>
      <c r="AN23" s="27"/>
      <c r="AO23" s="27"/>
    </row>
    <row r="24" spans="1:45" ht="12" customHeight="1">
      <c r="A24" s="4"/>
      <c r="B24" s="8"/>
      <c r="C24" s="55"/>
      <c r="D24" s="18"/>
      <c r="E24" s="94"/>
      <c r="F24" s="94"/>
      <c r="G24" s="94"/>
      <c r="H24" s="94"/>
      <c r="I24" s="94"/>
      <c r="J24" s="94"/>
      <c r="K24" s="94"/>
      <c r="L24" s="94"/>
      <c r="M24" s="94"/>
      <c r="N24" s="94"/>
      <c r="O24" s="94"/>
      <c r="P24" s="94"/>
      <c r="Q24" s="94"/>
      <c r="R24" s="94"/>
      <c r="S24" s="94"/>
      <c r="T24" s="94"/>
      <c r="U24" s="94"/>
      <c r="V24" s="94"/>
      <c r="W24" s="94"/>
      <c r="X24" s="94"/>
      <c r="Y24" s="94"/>
      <c r="Z24" s="94"/>
      <c r="AA24" s="94"/>
      <c r="AB24" s="32"/>
      <c r="AC24" s="94"/>
      <c r="AD24" s="32"/>
      <c r="AE24" s="94"/>
      <c r="AF24" s="5"/>
      <c r="AG24" s="290"/>
      <c r="AH24" s="27"/>
      <c r="AI24" s="27"/>
      <c r="AJ24" s="27"/>
      <c r="AK24" s="27"/>
      <c r="AL24" s="27"/>
      <c r="AM24" s="27"/>
      <c r="AN24" s="27"/>
      <c r="AO24" s="27"/>
    </row>
    <row r="25" spans="1:45" ht="12" customHeight="1">
      <c r="A25" s="4"/>
      <c r="B25" s="8"/>
      <c r="C25" s="55"/>
      <c r="D25" s="18"/>
      <c r="E25" s="94"/>
      <c r="F25" s="94"/>
      <c r="G25" s="94"/>
      <c r="H25" s="94"/>
      <c r="I25" s="94"/>
      <c r="J25" s="94"/>
      <c r="K25" s="94"/>
      <c r="L25" s="94"/>
      <c r="M25" s="94"/>
      <c r="N25" s="94"/>
      <c r="O25" s="94"/>
      <c r="P25" s="94"/>
      <c r="Q25" s="94"/>
      <c r="R25" s="94"/>
      <c r="S25" s="94"/>
      <c r="T25" s="94"/>
      <c r="U25" s="94"/>
      <c r="V25" s="94"/>
      <c r="W25" s="94"/>
      <c r="X25" s="94"/>
      <c r="Y25" s="94"/>
      <c r="Z25" s="94"/>
      <c r="AA25" s="94"/>
      <c r="AB25" s="32"/>
      <c r="AC25" s="94"/>
      <c r="AD25" s="32"/>
      <c r="AE25" s="94"/>
      <c r="AF25" s="5"/>
      <c r="AG25" s="290"/>
      <c r="AH25" s="27"/>
      <c r="AI25" s="27"/>
      <c r="AJ25" s="27"/>
      <c r="AK25" s="27"/>
      <c r="AL25" s="27"/>
      <c r="AM25" s="27"/>
      <c r="AN25" s="27"/>
      <c r="AO25" s="27"/>
    </row>
    <row r="26" spans="1:45" ht="12" customHeight="1">
      <c r="A26" s="4"/>
      <c r="B26" s="8"/>
      <c r="C26" s="55"/>
      <c r="D26" s="18"/>
      <c r="E26" s="94"/>
      <c r="F26" s="94"/>
      <c r="G26" s="94"/>
      <c r="H26" s="94"/>
      <c r="I26" s="94"/>
      <c r="J26" s="94"/>
      <c r="K26" s="94"/>
      <c r="L26" s="94"/>
      <c r="M26" s="94"/>
      <c r="N26" s="94"/>
      <c r="O26" s="94"/>
      <c r="P26" s="94"/>
      <c r="Q26" s="94"/>
      <c r="R26" s="94"/>
      <c r="S26" s="94"/>
      <c r="T26" s="94"/>
      <c r="U26" s="94"/>
      <c r="V26" s="94"/>
      <c r="W26" s="94"/>
      <c r="X26" s="94"/>
      <c r="Y26" s="94"/>
      <c r="Z26" s="94"/>
      <c r="AA26" s="94"/>
      <c r="AB26" s="32"/>
      <c r="AC26" s="94"/>
      <c r="AD26" s="32"/>
      <c r="AE26" s="94"/>
      <c r="AF26" s="5"/>
      <c r="AG26" s="290"/>
      <c r="AH26" s="27"/>
      <c r="AI26" s="27"/>
      <c r="AJ26" s="27"/>
      <c r="AK26" s="27"/>
      <c r="AL26" s="27"/>
      <c r="AM26" s="27"/>
      <c r="AN26" s="27"/>
      <c r="AO26" s="27"/>
    </row>
    <row r="27" spans="1:45" ht="12" customHeight="1">
      <c r="A27" s="4"/>
      <c r="B27" s="8"/>
      <c r="C27" s="55"/>
      <c r="D27" s="18"/>
      <c r="E27" s="94"/>
      <c r="F27" s="94"/>
      <c r="G27" s="94"/>
      <c r="H27" s="94"/>
      <c r="I27" s="94"/>
      <c r="J27" s="94"/>
      <c r="K27" s="94"/>
      <c r="L27" s="94"/>
      <c r="M27" s="94"/>
      <c r="N27" s="94"/>
      <c r="O27" s="94"/>
      <c r="P27" s="94"/>
      <c r="Q27" s="94"/>
      <c r="R27" s="94"/>
      <c r="S27" s="94"/>
      <c r="T27" s="94"/>
      <c r="U27" s="94"/>
      <c r="V27" s="94"/>
      <c r="W27" s="94"/>
      <c r="X27" s="94"/>
      <c r="Y27" s="94"/>
      <c r="Z27" s="94"/>
      <c r="AA27" s="94"/>
      <c r="AB27" s="32"/>
      <c r="AC27" s="94"/>
      <c r="AD27" s="32"/>
      <c r="AE27" s="94"/>
      <c r="AF27" s="5"/>
      <c r="AG27" s="290"/>
      <c r="AH27" s="27"/>
      <c r="AI27" s="27"/>
      <c r="AJ27" s="27"/>
      <c r="AK27" s="27"/>
      <c r="AL27" s="27"/>
      <c r="AM27" s="27"/>
      <c r="AN27" s="27"/>
      <c r="AO27" s="27"/>
    </row>
    <row r="28" spans="1:45" ht="12" customHeight="1">
      <c r="A28" s="4"/>
      <c r="B28" s="8"/>
      <c r="C28" s="55"/>
      <c r="D28" s="18"/>
      <c r="E28" s="94"/>
      <c r="F28" s="94"/>
      <c r="G28" s="94"/>
      <c r="H28" s="94"/>
      <c r="I28" s="94"/>
      <c r="J28" s="94"/>
      <c r="K28" s="94"/>
      <c r="L28" s="94"/>
      <c r="M28" s="94"/>
      <c r="N28" s="94"/>
      <c r="O28" s="94"/>
      <c r="P28" s="94"/>
      <c r="Q28" s="94"/>
      <c r="R28" s="94"/>
      <c r="S28" s="94"/>
      <c r="T28" s="94"/>
      <c r="U28" s="94"/>
      <c r="V28" s="94"/>
      <c r="W28" s="94"/>
      <c r="X28" s="94"/>
      <c r="Y28" s="94"/>
      <c r="Z28" s="94"/>
      <c r="AA28" s="94"/>
      <c r="AB28" s="32"/>
      <c r="AC28" s="94"/>
      <c r="AD28" s="32"/>
      <c r="AE28" s="94"/>
      <c r="AF28" s="5"/>
      <c r="AG28" s="290"/>
      <c r="AH28" s="27"/>
      <c r="AI28" s="27"/>
      <c r="AJ28" s="27"/>
      <c r="AK28" s="27"/>
      <c r="AL28" s="27"/>
      <c r="AM28" s="27"/>
      <c r="AN28" s="27"/>
      <c r="AO28" s="27"/>
    </row>
    <row r="29" spans="1:45" ht="12" customHeight="1">
      <c r="A29" s="4"/>
      <c r="B29" s="8"/>
      <c r="C29" s="55"/>
      <c r="D29" s="18"/>
      <c r="E29" s="94"/>
      <c r="F29" s="94"/>
      <c r="G29" s="94"/>
      <c r="H29" s="94"/>
      <c r="I29" s="94"/>
      <c r="J29" s="94"/>
      <c r="K29" s="94"/>
      <c r="L29" s="94"/>
      <c r="M29" s="94"/>
      <c r="N29" s="94"/>
      <c r="O29" s="94"/>
      <c r="P29" s="94"/>
      <c r="Q29" s="94"/>
      <c r="R29" s="94"/>
      <c r="S29" s="94"/>
      <c r="T29" s="94"/>
      <c r="U29" s="94"/>
      <c r="V29" s="94"/>
      <c r="W29" s="94"/>
      <c r="X29" s="94"/>
      <c r="Y29" s="94"/>
      <c r="Z29" s="94"/>
      <c r="AA29" s="94"/>
      <c r="AB29" s="32"/>
      <c r="AC29" s="94"/>
      <c r="AD29" s="32"/>
      <c r="AE29" s="94"/>
      <c r="AF29" s="5"/>
      <c r="AG29" s="290"/>
      <c r="AH29" s="27"/>
      <c r="AI29" s="27"/>
      <c r="AJ29" s="27"/>
      <c r="AK29" s="27"/>
      <c r="AL29" s="27"/>
      <c r="AM29" s="27"/>
      <c r="AN29" s="27"/>
      <c r="AO29" s="27"/>
    </row>
    <row r="30" spans="1:45" ht="12" customHeight="1">
      <c r="A30" s="4"/>
      <c r="B30" s="8"/>
      <c r="C30" s="55"/>
      <c r="D30" s="18"/>
      <c r="E30" s="94"/>
      <c r="F30" s="94"/>
      <c r="G30" s="94"/>
      <c r="H30" s="94"/>
      <c r="I30" s="94"/>
      <c r="J30" s="94"/>
      <c r="K30" s="94"/>
      <c r="L30" s="94"/>
      <c r="M30" s="94"/>
      <c r="N30" s="94"/>
      <c r="O30" s="94"/>
      <c r="P30" s="94"/>
      <c r="Q30" s="94"/>
      <c r="R30" s="94"/>
      <c r="S30" s="94"/>
      <c r="T30" s="94"/>
      <c r="U30" s="94"/>
      <c r="V30" s="94"/>
      <c r="W30" s="94"/>
      <c r="X30" s="94"/>
      <c r="Y30" s="94"/>
      <c r="Z30" s="94"/>
      <c r="AA30" s="94"/>
      <c r="AB30" s="32"/>
      <c r="AC30" s="94"/>
      <c r="AD30" s="32"/>
      <c r="AE30" s="94"/>
      <c r="AF30" s="5"/>
      <c r="AG30" s="290"/>
      <c r="AH30" s="27"/>
      <c r="AI30" s="27"/>
      <c r="AJ30" s="27"/>
      <c r="AK30" s="27"/>
      <c r="AL30" s="27"/>
      <c r="AM30" s="27"/>
      <c r="AN30" s="27"/>
      <c r="AO30" s="27"/>
      <c r="AR30" s="28"/>
      <c r="AS30" s="64"/>
    </row>
    <row r="31" spans="1:45" ht="6" customHeight="1">
      <c r="A31" s="4"/>
      <c r="B31" s="8"/>
      <c r="C31" s="55"/>
      <c r="D31" s="18"/>
      <c r="E31" s="18"/>
      <c r="F31" s="18"/>
      <c r="G31" s="18"/>
      <c r="H31" s="18"/>
      <c r="I31" s="18"/>
      <c r="J31" s="18"/>
      <c r="K31" s="18"/>
      <c r="L31" s="18"/>
      <c r="M31" s="18"/>
      <c r="N31" s="18"/>
      <c r="O31" s="18"/>
      <c r="P31" s="18"/>
      <c r="Q31" s="18"/>
      <c r="R31" s="16"/>
      <c r="S31" s="16"/>
      <c r="T31" s="16"/>
      <c r="U31" s="16"/>
      <c r="V31" s="24"/>
      <c r="W31" s="16"/>
      <c r="X31" s="16"/>
      <c r="Y31" s="16"/>
      <c r="Z31" s="16"/>
      <c r="AA31" s="16"/>
      <c r="AB31" s="16"/>
      <c r="AC31" s="16"/>
      <c r="AD31" s="16"/>
      <c r="AE31" s="16"/>
      <c r="AF31" s="5"/>
      <c r="AG31" s="290"/>
      <c r="AH31" s="27"/>
      <c r="AI31" s="27"/>
      <c r="AJ31" s="27"/>
      <c r="AK31" s="27"/>
      <c r="AL31" s="27"/>
      <c r="AM31" s="27"/>
      <c r="AN31" s="27"/>
      <c r="AO31" s="27"/>
    </row>
    <row r="32" spans="1:45" ht="6" customHeight="1">
      <c r="A32" s="4"/>
      <c r="B32" s="8"/>
      <c r="C32" s="69"/>
      <c r="D32" s="18"/>
      <c r="E32" s="18"/>
      <c r="F32" s="18"/>
      <c r="G32" s="18"/>
      <c r="H32" s="18"/>
      <c r="I32" s="18"/>
      <c r="J32" s="18"/>
      <c r="K32" s="18"/>
      <c r="L32" s="18"/>
      <c r="M32" s="18"/>
      <c r="N32" s="18"/>
      <c r="O32" s="18"/>
      <c r="P32" s="18"/>
      <c r="Q32" s="18"/>
      <c r="R32" s="16"/>
      <c r="S32" s="16"/>
      <c r="T32" s="16"/>
      <c r="U32" s="16"/>
      <c r="V32" s="24"/>
      <c r="W32" s="16"/>
      <c r="X32" s="16"/>
      <c r="Y32" s="16"/>
      <c r="Z32" s="16"/>
      <c r="AA32" s="16"/>
      <c r="AB32" s="16"/>
      <c r="AC32" s="16"/>
      <c r="AD32" s="16"/>
      <c r="AE32" s="16"/>
      <c r="AF32" s="5"/>
      <c r="AG32" s="290"/>
      <c r="AH32" s="27"/>
      <c r="AI32" s="27"/>
      <c r="AJ32" s="27"/>
      <c r="AK32" s="27"/>
      <c r="AL32" s="27"/>
      <c r="AM32" s="27"/>
      <c r="AN32" s="27"/>
      <c r="AO32" s="27"/>
    </row>
    <row r="33" spans="1:53" ht="9" customHeight="1">
      <c r="A33" s="4"/>
      <c r="B33" s="8"/>
      <c r="C33" s="61"/>
      <c r="D33" s="61"/>
      <c r="E33" s="61"/>
      <c r="F33" s="61"/>
      <c r="G33" s="61"/>
      <c r="H33" s="61"/>
      <c r="I33" s="61"/>
      <c r="J33" s="18"/>
      <c r="K33" s="18"/>
      <c r="L33" s="18"/>
      <c r="M33" s="18"/>
      <c r="N33" s="18"/>
      <c r="O33" s="18"/>
      <c r="P33" s="18"/>
      <c r="Q33" s="18"/>
      <c r="R33" s="16"/>
      <c r="S33" s="16"/>
      <c r="T33" s="16"/>
      <c r="U33" s="16"/>
      <c r="V33" s="24"/>
      <c r="W33" s="16"/>
      <c r="X33" s="16"/>
      <c r="Y33" s="16"/>
      <c r="Z33" s="16"/>
      <c r="AA33" s="16"/>
      <c r="AB33" s="16"/>
      <c r="AC33" s="16"/>
      <c r="AD33" s="16"/>
      <c r="AE33" s="16"/>
      <c r="AF33" s="5"/>
      <c r="AG33" s="290"/>
      <c r="AH33" s="27"/>
      <c r="AI33" s="27"/>
      <c r="AJ33" s="27"/>
      <c r="AK33" s="27"/>
      <c r="AL33" s="27"/>
      <c r="AM33" s="27"/>
      <c r="AN33" s="27"/>
      <c r="AO33" s="27"/>
    </row>
    <row r="34" spans="1:53" ht="12.75" customHeight="1">
      <c r="A34" s="4"/>
      <c r="B34" s="8"/>
      <c r="C34" s="55"/>
      <c r="D34" s="18"/>
      <c r="E34" s="18"/>
      <c r="F34" s="18"/>
      <c r="G34" s="18"/>
      <c r="H34" s="18"/>
      <c r="I34" s="18"/>
      <c r="J34" s="18"/>
      <c r="K34" s="18"/>
      <c r="L34" s="18"/>
      <c r="M34" s="18"/>
      <c r="N34" s="18"/>
      <c r="O34" s="18"/>
      <c r="P34" s="18"/>
      <c r="Q34" s="18"/>
      <c r="R34" s="16"/>
      <c r="S34" s="16"/>
      <c r="T34" s="16"/>
      <c r="U34" s="16"/>
      <c r="V34" s="24"/>
      <c r="W34" s="16"/>
      <c r="X34" s="16"/>
      <c r="Y34" s="16"/>
      <c r="Z34" s="16"/>
      <c r="AA34" s="16"/>
      <c r="AB34" s="16"/>
      <c r="AC34" s="16"/>
      <c r="AD34" s="16"/>
      <c r="AE34" s="16"/>
      <c r="AF34" s="5"/>
      <c r="AG34" s="290"/>
      <c r="AH34" s="102"/>
      <c r="AI34" s="103"/>
      <c r="AJ34" s="103"/>
      <c r="AK34" s="103"/>
      <c r="AL34" s="104"/>
      <c r="AM34" s="102"/>
      <c r="AN34" s="102"/>
      <c r="AO34" s="102"/>
      <c r="AP34" s="31"/>
      <c r="AQ34" s="31"/>
      <c r="AR34" s="31"/>
      <c r="AS34" s="31"/>
      <c r="AT34" s="31"/>
      <c r="AU34" s="31"/>
      <c r="AV34" s="31"/>
      <c r="AW34" s="31"/>
      <c r="AX34" s="31"/>
      <c r="AY34" s="31"/>
      <c r="AZ34" s="31"/>
      <c r="BA34" s="31"/>
    </row>
    <row r="35" spans="1:53" ht="12.75" customHeight="1">
      <c r="A35" s="4"/>
      <c r="B35" s="8"/>
      <c r="C35" s="55"/>
      <c r="D35" s="18"/>
      <c r="E35" s="18"/>
      <c r="F35" s="18"/>
      <c r="G35" s="18"/>
      <c r="H35" s="18"/>
      <c r="I35" s="18"/>
      <c r="J35" s="18"/>
      <c r="K35" s="18"/>
      <c r="L35" s="18"/>
      <c r="M35" s="18"/>
      <c r="N35" s="18"/>
      <c r="O35" s="18"/>
      <c r="P35" s="18"/>
      <c r="Q35" s="18"/>
      <c r="R35" s="16"/>
      <c r="S35" s="16"/>
      <c r="T35" s="16"/>
      <c r="U35" s="16"/>
      <c r="V35" s="24"/>
      <c r="W35" s="16"/>
      <c r="X35" s="16"/>
      <c r="Y35" s="16"/>
      <c r="Z35" s="16"/>
      <c r="AA35" s="16"/>
      <c r="AB35" s="16"/>
      <c r="AC35" s="16"/>
      <c r="AD35" s="16"/>
      <c r="AE35" s="16"/>
      <c r="AF35" s="5"/>
      <c r="AG35" s="290"/>
      <c r="AH35" s="102"/>
      <c r="AI35" s="27"/>
      <c r="AJ35" s="27" t="s">
        <v>34</v>
      </c>
      <c r="AK35" s="27"/>
      <c r="AL35" s="27"/>
      <c r="AM35" s="27"/>
      <c r="AN35" s="27"/>
      <c r="AO35" s="27"/>
    </row>
    <row r="36" spans="1:53" ht="15.75" customHeight="1">
      <c r="A36" s="4"/>
      <c r="B36" s="8"/>
      <c r="C36" s="55"/>
      <c r="D36" s="18"/>
      <c r="E36" s="18"/>
      <c r="F36" s="18"/>
      <c r="G36" s="18"/>
      <c r="H36" s="18"/>
      <c r="I36" s="18"/>
      <c r="J36" s="18"/>
      <c r="K36" s="18"/>
      <c r="L36" s="18"/>
      <c r="M36" s="18"/>
      <c r="N36" s="18"/>
      <c r="O36" s="18"/>
      <c r="P36" s="18"/>
      <c r="Q36" s="18"/>
      <c r="R36" s="16"/>
      <c r="S36" s="16"/>
      <c r="T36" s="16"/>
      <c r="U36" s="16"/>
      <c r="V36" s="24"/>
      <c r="W36" s="16"/>
      <c r="X36" s="16"/>
      <c r="Y36" s="16"/>
      <c r="Z36" s="16"/>
      <c r="AA36" s="16"/>
      <c r="AB36" s="16"/>
      <c r="AC36" s="16"/>
      <c r="AD36" s="16"/>
      <c r="AE36" s="16"/>
      <c r="AF36" s="5"/>
      <c r="AG36" s="290"/>
      <c r="AH36" s="102"/>
      <c r="AI36" s="27"/>
      <c r="AJ36" s="27"/>
      <c r="AK36" s="27"/>
      <c r="AL36" s="27"/>
      <c r="AM36" s="27"/>
      <c r="AN36" s="27"/>
      <c r="AO36" s="27"/>
    </row>
    <row r="37" spans="1:53" ht="20.25" customHeight="1">
      <c r="A37" s="4"/>
      <c r="B37" s="8"/>
      <c r="C37" s="55"/>
      <c r="D37" s="18"/>
      <c r="E37" s="18"/>
      <c r="F37" s="18"/>
      <c r="G37" s="18"/>
      <c r="H37" s="18"/>
      <c r="I37" s="18"/>
      <c r="J37" s="18"/>
      <c r="K37" s="18"/>
      <c r="L37" s="18"/>
      <c r="M37" s="18"/>
      <c r="N37" s="18"/>
      <c r="O37" s="18"/>
      <c r="P37" s="18"/>
      <c r="Q37" s="18"/>
      <c r="R37" s="16"/>
      <c r="S37" s="16"/>
      <c r="T37" s="16"/>
      <c r="U37" s="16"/>
      <c r="V37" s="24"/>
      <c r="W37" s="16"/>
      <c r="X37" s="16"/>
      <c r="Y37" s="16"/>
      <c r="Z37" s="16"/>
      <c r="AA37" s="16"/>
      <c r="AB37" s="16"/>
      <c r="AC37" s="16"/>
      <c r="AD37" s="16"/>
      <c r="AE37" s="16"/>
      <c r="AF37" s="5"/>
      <c r="AG37" s="290"/>
      <c r="AH37" s="105"/>
      <c r="AI37" s="27"/>
      <c r="AJ37" s="27"/>
      <c r="AK37" s="27"/>
      <c r="AL37" s="27"/>
      <c r="AM37" s="27"/>
      <c r="AN37" s="27"/>
      <c r="AO37" s="27"/>
    </row>
    <row r="38" spans="1:53" ht="15.75" customHeight="1">
      <c r="A38" s="4"/>
      <c r="B38" s="8"/>
      <c r="C38" s="55"/>
      <c r="D38" s="18"/>
      <c r="E38" s="18"/>
      <c r="F38" s="18"/>
      <c r="G38" s="18"/>
      <c r="H38" s="18"/>
      <c r="I38" s="18"/>
      <c r="J38" s="18"/>
      <c r="K38" s="18"/>
      <c r="L38" s="18"/>
      <c r="M38" s="18"/>
      <c r="N38" s="18"/>
      <c r="O38" s="18"/>
      <c r="P38" s="18"/>
      <c r="Q38" s="18"/>
      <c r="R38" s="16"/>
      <c r="S38" s="16"/>
      <c r="T38" s="16"/>
      <c r="U38" s="16"/>
      <c r="V38" s="24"/>
      <c r="W38" s="16"/>
      <c r="X38" s="16"/>
      <c r="Y38" s="16"/>
      <c r="Z38" s="16"/>
      <c r="AA38" s="16"/>
      <c r="AB38" s="16"/>
      <c r="AC38" s="16"/>
      <c r="AD38" s="16"/>
      <c r="AE38" s="16"/>
      <c r="AF38" s="5"/>
      <c r="AG38" s="290"/>
      <c r="AH38" s="102"/>
      <c r="AI38" s="27"/>
      <c r="AJ38" s="27"/>
      <c r="AK38" s="27"/>
      <c r="AL38" s="27"/>
      <c r="AM38" s="27"/>
      <c r="AN38" s="27"/>
      <c r="AO38" s="27"/>
    </row>
    <row r="39" spans="1:53" ht="12.75" customHeight="1">
      <c r="A39" s="4"/>
      <c r="B39" s="8"/>
      <c r="C39" s="55"/>
      <c r="D39" s="18"/>
      <c r="E39" s="18"/>
      <c r="F39" s="18"/>
      <c r="G39" s="18"/>
      <c r="H39" s="18"/>
      <c r="I39" s="18"/>
      <c r="J39" s="18"/>
      <c r="K39" s="18"/>
      <c r="L39" s="18"/>
      <c r="M39" s="18"/>
      <c r="N39" s="18"/>
      <c r="O39" s="18"/>
      <c r="P39" s="18"/>
      <c r="Q39" s="18"/>
      <c r="R39" s="16"/>
      <c r="S39" s="16"/>
      <c r="T39" s="16"/>
      <c r="U39" s="16"/>
      <c r="V39" s="24"/>
      <c r="W39" s="16"/>
      <c r="X39" s="16"/>
      <c r="Y39" s="16"/>
      <c r="Z39" s="16"/>
      <c r="AA39" s="16"/>
      <c r="AB39" s="16"/>
      <c r="AC39" s="16"/>
      <c r="AD39" s="16"/>
      <c r="AE39" s="16"/>
      <c r="AF39" s="5"/>
      <c r="AG39" s="290"/>
      <c r="AH39" s="102"/>
      <c r="AI39" s="27"/>
      <c r="AJ39" s="27"/>
      <c r="AK39" s="27"/>
      <c r="AL39" s="27"/>
      <c r="AM39" s="27"/>
      <c r="AN39" s="27"/>
      <c r="AO39" s="27"/>
    </row>
    <row r="40" spans="1:53" ht="12" customHeight="1">
      <c r="A40" s="4"/>
      <c r="B40" s="8"/>
      <c r="C40" s="55"/>
      <c r="D40" s="18"/>
      <c r="E40" s="18"/>
      <c r="F40" s="18"/>
      <c r="G40" s="18"/>
      <c r="H40" s="18"/>
      <c r="I40" s="18"/>
      <c r="J40" s="18"/>
      <c r="K40" s="18"/>
      <c r="L40" s="18"/>
      <c r="M40" s="18"/>
      <c r="N40" s="18"/>
      <c r="O40" s="18"/>
      <c r="P40" s="18"/>
      <c r="Q40" s="18"/>
      <c r="R40" s="16"/>
      <c r="S40" s="16"/>
      <c r="T40" s="16"/>
      <c r="U40" s="16"/>
      <c r="V40" s="24"/>
      <c r="W40" s="16"/>
      <c r="X40" s="16"/>
      <c r="Y40" s="16"/>
      <c r="Z40" s="16"/>
      <c r="AA40" s="16"/>
      <c r="AB40" s="16"/>
      <c r="AC40" s="16"/>
      <c r="AD40" s="16"/>
      <c r="AE40" s="16"/>
      <c r="AF40" s="5"/>
      <c r="AG40" s="290"/>
      <c r="AH40" s="102"/>
      <c r="AI40" s="27"/>
      <c r="AJ40" s="27"/>
      <c r="AK40" s="27"/>
      <c r="AL40" s="27"/>
      <c r="AM40" s="27"/>
      <c r="AN40" s="27"/>
      <c r="AO40" s="27"/>
    </row>
    <row r="41" spans="1:53" ht="12.75" customHeight="1">
      <c r="A41" s="4"/>
      <c r="B41" s="8"/>
      <c r="C41" s="55"/>
      <c r="D41" s="18"/>
      <c r="E41" s="18"/>
      <c r="F41" s="18"/>
      <c r="G41" s="18"/>
      <c r="H41" s="18"/>
      <c r="I41" s="18"/>
      <c r="J41" s="18"/>
      <c r="K41" s="18"/>
      <c r="L41" s="18"/>
      <c r="M41" s="18"/>
      <c r="N41" s="18"/>
      <c r="O41" s="18"/>
      <c r="P41" s="18"/>
      <c r="Q41" s="18"/>
      <c r="R41" s="16"/>
      <c r="S41" s="16"/>
      <c r="T41" s="16"/>
      <c r="U41" s="16"/>
      <c r="V41" s="24"/>
      <c r="W41" s="16"/>
      <c r="X41" s="16"/>
      <c r="Y41" s="16"/>
      <c r="Z41" s="16"/>
      <c r="AA41" s="16"/>
      <c r="AB41" s="16"/>
      <c r="AC41" s="16"/>
      <c r="AD41" s="16"/>
      <c r="AE41" s="16"/>
      <c r="AF41" s="5"/>
      <c r="AG41" s="290"/>
      <c r="AH41" s="102"/>
      <c r="AI41" s="27"/>
      <c r="AJ41" s="27"/>
      <c r="AK41" s="27"/>
      <c r="AL41" s="27"/>
      <c r="AM41" s="27"/>
      <c r="AN41" s="27"/>
      <c r="AO41" s="27"/>
    </row>
    <row r="42" spans="1:53" ht="12.75" customHeight="1">
      <c r="A42" s="4"/>
      <c r="B42" s="8"/>
      <c r="C42" s="55"/>
      <c r="D42" s="18"/>
      <c r="E42" s="18"/>
      <c r="F42" s="18"/>
      <c r="G42" s="18"/>
      <c r="H42" s="18"/>
      <c r="I42" s="18"/>
      <c r="J42" s="18"/>
      <c r="K42" s="18"/>
      <c r="L42" s="18"/>
      <c r="M42" s="18"/>
      <c r="N42" s="18"/>
      <c r="O42" s="18"/>
      <c r="P42" s="18"/>
      <c r="Q42" s="18"/>
      <c r="R42" s="16"/>
      <c r="S42" s="16"/>
      <c r="T42" s="16"/>
      <c r="U42" s="16"/>
      <c r="V42" s="24"/>
      <c r="W42" s="16"/>
      <c r="X42" s="16"/>
      <c r="Y42" s="16"/>
      <c r="Z42" s="16"/>
      <c r="AA42" s="16"/>
      <c r="AB42" s="16"/>
      <c r="AC42" s="16"/>
      <c r="AD42" s="16"/>
      <c r="AE42" s="16"/>
      <c r="AF42" s="5"/>
      <c r="AG42" s="290"/>
      <c r="AH42" s="102"/>
      <c r="AI42" s="27"/>
      <c r="AJ42" s="27"/>
      <c r="AK42" s="27"/>
      <c r="AL42" s="27"/>
      <c r="AM42" s="27"/>
      <c r="AN42" s="27"/>
      <c r="AO42" s="27"/>
    </row>
    <row r="43" spans="1:53" ht="9" customHeight="1">
      <c r="A43" s="4"/>
      <c r="B43" s="8"/>
      <c r="C43" s="55"/>
      <c r="D43" s="18"/>
      <c r="E43" s="18"/>
      <c r="F43" s="18"/>
      <c r="G43" s="18"/>
      <c r="H43" s="18"/>
      <c r="I43" s="18"/>
      <c r="J43" s="18"/>
      <c r="K43" s="18"/>
      <c r="L43" s="18"/>
      <c r="M43" s="18"/>
      <c r="N43" s="18"/>
      <c r="O43" s="18"/>
      <c r="P43" s="18"/>
      <c r="Q43" s="18"/>
      <c r="R43" s="16"/>
      <c r="S43" s="16"/>
      <c r="T43" s="16"/>
      <c r="U43" s="16"/>
      <c r="V43" s="24"/>
      <c r="W43" s="16"/>
      <c r="X43" s="16"/>
      <c r="Y43" s="16"/>
      <c r="Z43" s="16"/>
      <c r="AA43" s="16"/>
      <c r="AB43" s="16"/>
      <c r="AC43" s="16"/>
      <c r="AD43" s="16"/>
      <c r="AE43" s="16"/>
      <c r="AF43" s="5"/>
      <c r="AG43" s="290"/>
      <c r="AH43" s="102"/>
      <c r="AI43" s="27"/>
      <c r="AJ43" s="27"/>
      <c r="AK43" s="27"/>
      <c r="AL43" s="27"/>
      <c r="AM43" s="27"/>
      <c r="AN43" s="27"/>
      <c r="AO43" s="27"/>
    </row>
    <row r="44" spans="1:53" ht="19.5" customHeight="1">
      <c r="A44" s="4"/>
      <c r="B44" s="8"/>
      <c r="C44" s="8"/>
      <c r="D44" s="8"/>
      <c r="E44" s="8"/>
      <c r="F44" s="8"/>
      <c r="G44" s="8"/>
      <c r="H44" s="8"/>
      <c r="I44" s="8"/>
      <c r="J44" s="8"/>
      <c r="K44" s="8"/>
      <c r="L44" s="8"/>
      <c r="M44" s="8"/>
      <c r="N44" s="8"/>
      <c r="O44" s="8"/>
      <c r="P44" s="8"/>
      <c r="Q44" s="8"/>
      <c r="R44" s="72"/>
      <c r="S44" s="72"/>
      <c r="T44" s="8"/>
      <c r="U44" s="8"/>
      <c r="V44" s="8"/>
      <c r="W44" s="8"/>
      <c r="X44" s="8"/>
      <c r="Y44" s="8"/>
      <c r="Z44" s="8"/>
      <c r="AA44" s="8"/>
      <c r="AB44" s="22"/>
      <c r="AC44" s="8"/>
      <c r="AD44" s="22"/>
      <c r="AE44" s="8"/>
      <c r="AF44" s="5"/>
      <c r="AG44" s="290"/>
      <c r="AH44" s="27"/>
      <c r="AI44" s="67"/>
      <c r="AJ44" s="27"/>
      <c r="AK44" s="27"/>
      <c r="AL44" s="27"/>
      <c r="AM44" s="27"/>
      <c r="AN44" s="27"/>
      <c r="AO44" s="27"/>
    </row>
    <row r="45" spans="1:53" ht="13.5" customHeight="1">
      <c r="A45" s="4"/>
      <c r="B45" s="8"/>
      <c r="C45" s="97"/>
      <c r="D45" s="91"/>
      <c r="E45" s="91"/>
      <c r="F45" s="91"/>
      <c r="G45" s="91"/>
      <c r="H45" s="91"/>
      <c r="I45" s="91"/>
      <c r="J45" s="91"/>
      <c r="K45" s="91"/>
      <c r="L45" s="91"/>
      <c r="M45" s="91"/>
      <c r="N45" s="91"/>
      <c r="O45" s="91"/>
      <c r="P45" s="91"/>
      <c r="Q45" s="91"/>
      <c r="R45" s="98"/>
      <c r="S45" s="98"/>
      <c r="T45" s="98"/>
      <c r="U45" s="98"/>
      <c r="V45" s="98"/>
      <c r="W45" s="98"/>
      <c r="X45" s="98"/>
      <c r="Y45" s="98"/>
      <c r="Z45" s="98"/>
      <c r="AA45" s="98"/>
      <c r="AB45" s="98"/>
      <c r="AC45" s="98"/>
      <c r="AD45" s="98"/>
      <c r="AE45" s="98"/>
      <c r="AF45" s="5"/>
      <c r="AG45" s="290"/>
      <c r="AH45" s="27"/>
      <c r="AI45" s="27"/>
      <c r="AJ45" s="27"/>
      <c r="AK45" s="27"/>
      <c r="AL45" s="27"/>
      <c r="AM45" s="27"/>
      <c r="AN45" s="27"/>
      <c r="AO45" s="27"/>
    </row>
    <row r="46" spans="1:53" ht="3.75" customHeight="1">
      <c r="A46" s="4"/>
      <c r="B46" s="8"/>
      <c r="C46" s="13"/>
      <c r="D46" s="13"/>
      <c r="E46" s="13"/>
      <c r="F46" s="13"/>
      <c r="G46" s="13"/>
      <c r="H46" s="13"/>
      <c r="I46" s="13"/>
      <c r="J46" s="13"/>
      <c r="K46" s="13"/>
      <c r="L46" s="13"/>
      <c r="M46" s="13"/>
      <c r="N46" s="13"/>
      <c r="O46" s="13"/>
      <c r="P46" s="13"/>
      <c r="Q46" s="13"/>
      <c r="R46" s="5"/>
      <c r="S46" s="5"/>
      <c r="T46" s="5"/>
      <c r="U46" s="5"/>
      <c r="V46" s="5"/>
      <c r="W46" s="5"/>
      <c r="X46" s="5"/>
      <c r="Y46" s="5"/>
      <c r="Z46" s="5"/>
      <c r="AA46" s="5"/>
      <c r="AB46" s="5"/>
      <c r="AC46" s="5"/>
      <c r="AD46" s="5"/>
      <c r="AE46" s="5"/>
      <c r="AF46" s="5"/>
      <c r="AG46" s="290"/>
      <c r="AH46" s="27"/>
      <c r="AI46" s="27"/>
      <c r="AJ46" s="27"/>
      <c r="AK46" s="27"/>
      <c r="AL46" s="27"/>
      <c r="AM46" s="27"/>
      <c r="AN46" s="27"/>
      <c r="AO46" s="27"/>
    </row>
    <row r="47" spans="1:53" ht="11.25" customHeight="1">
      <c r="A47" s="4"/>
      <c r="B47" s="8"/>
      <c r="C47" s="13"/>
      <c r="D47" s="13"/>
      <c r="E47" s="15"/>
      <c r="F47" s="1687"/>
      <c r="G47" s="1687"/>
      <c r="H47" s="1687"/>
      <c r="I47" s="1687"/>
      <c r="J47" s="1687"/>
      <c r="K47" s="1687"/>
      <c r="L47" s="1687"/>
      <c r="M47" s="1687"/>
      <c r="N47" s="1687"/>
      <c r="O47" s="1687"/>
      <c r="P47" s="1687"/>
      <c r="Q47" s="1687"/>
      <c r="R47" s="1687"/>
      <c r="S47" s="1687"/>
      <c r="T47" s="1687"/>
      <c r="U47" s="1687"/>
      <c r="V47" s="1687"/>
      <c r="W47" s="15"/>
      <c r="X47" s="1687"/>
      <c r="Y47" s="1687"/>
      <c r="Z47" s="1687"/>
      <c r="AA47" s="1687"/>
      <c r="AB47" s="1687"/>
      <c r="AC47" s="1687"/>
      <c r="AD47" s="1687"/>
      <c r="AE47" s="15"/>
      <c r="AF47" s="8"/>
      <c r="AG47" s="290"/>
      <c r="AH47" s="27"/>
      <c r="AI47" s="27"/>
      <c r="AJ47" s="27"/>
      <c r="AK47" s="27"/>
      <c r="AL47" s="27"/>
      <c r="AM47" s="27"/>
      <c r="AN47" s="27"/>
      <c r="AO47" s="27"/>
    </row>
    <row r="48" spans="1:53" ht="12.75" customHeight="1">
      <c r="A48" s="4"/>
      <c r="B48" s="8"/>
      <c r="C48" s="13"/>
      <c r="D48" s="13"/>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5"/>
      <c r="AG48" s="290"/>
      <c r="AH48" s="27"/>
      <c r="AI48" s="27"/>
      <c r="AJ48" s="27"/>
      <c r="AK48" s="27"/>
      <c r="AL48" s="27"/>
      <c r="AM48" s="27"/>
      <c r="AN48" s="27"/>
      <c r="AO48" s="27"/>
    </row>
    <row r="49" spans="1:58" ht="6" customHeight="1">
      <c r="A49" s="4"/>
      <c r="B49" s="8"/>
      <c r="C49" s="13"/>
      <c r="D49" s="13"/>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5"/>
      <c r="AG49" s="290"/>
      <c r="AH49" s="27"/>
      <c r="AI49" s="27"/>
      <c r="AJ49" s="27"/>
      <c r="AK49" s="27"/>
      <c r="AL49" s="27"/>
      <c r="AM49" s="27"/>
      <c r="AN49" s="27"/>
      <c r="AO49" s="27"/>
    </row>
    <row r="50" spans="1:58" s="62" customFormat="1" ht="12" customHeight="1">
      <c r="A50" s="59"/>
      <c r="B50" s="60"/>
      <c r="C50" s="73"/>
      <c r="D50" s="61"/>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82"/>
      <c r="AG50" s="422"/>
      <c r="AH50" s="101"/>
      <c r="AI50" s="108"/>
      <c r="AJ50" s="108"/>
      <c r="AK50" s="108"/>
      <c r="AL50" s="90"/>
      <c r="AM50" s="90"/>
      <c r="AN50" s="27"/>
      <c r="AO50" s="27"/>
      <c r="AP50"/>
      <c r="AQ50"/>
      <c r="AR50"/>
      <c r="AS50"/>
      <c r="AT50"/>
      <c r="AU50"/>
      <c r="AV50"/>
      <c r="AW50"/>
      <c r="AX50"/>
      <c r="AY50"/>
      <c r="AZ50"/>
      <c r="BA50"/>
      <c r="BB50"/>
      <c r="BC50"/>
      <c r="BD50"/>
      <c r="BE50"/>
      <c r="BF50"/>
    </row>
    <row r="51" spans="1:58" ht="12" customHeight="1">
      <c r="A51" s="4"/>
      <c r="B51" s="8"/>
      <c r="C51" s="55"/>
      <c r="D51" s="18"/>
      <c r="E51" s="94"/>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94"/>
      <c r="AF51" s="5"/>
      <c r="AG51" s="290"/>
      <c r="AH51" s="68"/>
      <c r="AI51" s="108"/>
      <c r="AJ51" s="108"/>
      <c r="AK51" s="108"/>
      <c r="AL51" s="27"/>
      <c r="AM51" s="27"/>
      <c r="AN51" s="27"/>
      <c r="AO51" s="27"/>
    </row>
    <row r="52" spans="1:58" ht="12" customHeight="1">
      <c r="A52" s="4"/>
      <c r="B52" s="8"/>
      <c r="C52" s="55"/>
      <c r="D52" s="18"/>
      <c r="E52" s="94"/>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94"/>
      <c r="AF52" s="5"/>
      <c r="AG52" s="290"/>
      <c r="AH52" s="68"/>
      <c r="AI52" s="108"/>
      <c r="AJ52" s="108"/>
      <c r="AK52" s="108"/>
      <c r="AL52" s="27"/>
      <c r="AM52" s="27"/>
      <c r="AN52" s="27"/>
      <c r="AO52" s="27"/>
    </row>
    <row r="53" spans="1:58" ht="12" customHeight="1">
      <c r="A53" s="4"/>
      <c r="B53" s="8"/>
      <c r="C53" s="55"/>
      <c r="D53" s="18"/>
      <c r="E53" s="94"/>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94"/>
      <c r="AF53" s="5"/>
      <c r="AG53" s="290"/>
      <c r="AH53" s="27"/>
      <c r="AI53" s="108"/>
      <c r="AJ53" s="108"/>
      <c r="AK53" s="108"/>
      <c r="AL53" s="27"/>
      <c r="AM53" s="27"/>
      <c r="AN53" s="27"/>
      <c r="AO53" s="27"/>
    </row>
    <row r="54" spans="1:58" ht="12" customHeight="1">
      <c r="A54" s="4"/>
      <c r="B54" s="8"/>
      <c r="C54" s="55"/>
      <c r="D54" s="18"/>
      <c r="E54" s="94"/>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94"/>
      <c r="AF54" s="5"/>
      <c r="AG54" s="290"/>
      <c r="AH54" s="27"/>
      <c r="AI54" s="108"/>
      <c r="AJ54" s="108"/>
      <c r="AK54" s="108"/>
      <c r="AL54" s="27"/>
      <c r="AM54" s="27"/>
      <c r="AN54" s="27"/>
      <c r="AO54" s="27"/>
    </row>
    <row r="55" spans="1:58" ht="12" customHeight="1">
      <c r="A55" s="4"/>
      <c r="B55" s="8"/>
      <c r="C55" s="55"/>
      <c r="D55" s="18"/>
      <c r="E55" s="94"/>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94"/>
      <c r="AF55" s="5"/>
      <c r="AG55" s="290"/>
      <c r="AH55" s="27"/>
      <c r="AI55" s="108"/>
      <c r="AJ55" s="108"/>
      <c r="AK55" s="108"/>
      <c r="AL55" s="27"/>
      <c r="AM55" s="27"/>
      <c r="AN55" s="27"/>
      <c r="AO55" s="27"/>
    </row>
    <row r="56" spans="1:58" ht="12" customHeight="1">
      <c r="A56" s="4"/>
      <c r="B56" s="8"/>
      <c r="C56" s="55"/>
      <c r="D56" s="18"/>
      <c r="E56" s="94"/>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94"/>
      <c r="AF56" s="5"/>
      <c r="AG56" s="290"/>
      <c r="AH56" s="27"/>
      <c r="AI56" s="108"/>
      <c r="AJ56" s="108"/>
      <c r="AK56" s="108"/>
      <c r="AL56" s="27"/>
      <c r="AM56" s="27"/>
      <c r="AN56" s="27"/>
      <c r="AO56" s="27"/>
    </row>
    <row r="57" spans="1:58" ht="12" customHeight="1">
      <c r="A57" s="4"/>
      <c r="B57" s="8"/>
      <c r="C57" s="55"/>
      <c r="D57" s="18"/>
      <c r="E57" s="94"/>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94"/>
      <c r="AF57" s="5"/>
      <c r="AG57" s="290"/>
      <c r="AH57" s="27"/>
      <c r="AI57" s="27"/>
      <c r="AJ57" s="27"/>
      <c r="AK57" s="27"/>
      <c r="AL57" s="27"/>
      <c r="AM57" s="27"/>
      <c r="AN57" s="27"/>
      <c r="AO57" s="27"/>
    </row>
    <row r="58" spans="1:58" ht="12" customHeight="1">
      <c r="A58" s="4"/>
      <c r="B58" s="8"/>
      <c r="C58" s="55"/>
      <c r="D58" s="18"/>
      <c r="E58" s="94"/>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94"/>
      <c r="AF58" s="5"/>
      <c r="AG58" s="290"/>
      <c r="AH58" s="27"/>
      <c r="AI58" s="27"/>
      <c r="AJ58" s="27"/>
      <c r="AK58" s="27"/>
      <c r="AL58" s="27"/>
      <c r="AM58" s="27"/>
      <c r="AN58" s="27"/>
      <c r="AO58" s="27"/>
    </row>
    <row r="59" spans="1:58" ht="12" customHeight="1">
      <c r="A59" s="4"/>
      <c r="B59" s="8"/>
      <c r="C59" s="55"/>
      <c r="D59" s="18"/>
      <c r="E59" s="94"/>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94"/>
      <c r="AF59" s="5"/>
      <c r="AG59" s="290"/>
      <c r="AH59" s="27"/>
      <c r="AI59" s="27"/>
      <c r="AJ59" s="27"/>
      <c r="AK59" s="27"/>
      <c r="AL59" s="27"/>
      <c r="AM59" s="27"/>
      <c r="AN59" s="27"/>
      <c r="AO59" s="27"/>
    </row>
    <row r="60" spans="1:58" ht="12" customHeight="1">
      <c r="A60" s="4"/>
      <c r="B60" s="8"/>
      <c r="C60" s="55"/>
      <c r="D60" s="18"/>
      <c r="E60" s="94"/>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94"/>
      <c r="AF60" s="5"/>
      <c r="AG60" s="290"/>
      <c r="AH60" s="27"/>
      <c r="AI60" s="27"/>
      <c r="AJ60" s="27"/>
      <c r="AK60" s="27"/>
      <c r="AL60" s="27"/>
      <c r="AM60" s="27"/>
      <c r="AN60" s="27"/>
      <c r="AO60" s="27"/>
    </row>
    <row r="61" spans="1:58" ht="12" customHeight="1">
      <c r="A61" s="4"/>
      <c r="B61" s="8"/>
      <c r="C61" s="55"/>
      <c r="D61" s="18"/>
      <c r="E61" s="94"/>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94"/>
      <c r="AF61" s="5"/>
      <c r="AG61" s="290"/>
      <c r="AH61" s="27"/>
      <c r="AI61" s="27"/>
      <c r="AJ61" s="27"/>
      <c r="AK61" s="27"/>
      <c r="AL61" s="27"/>
      <c r="AM61" s="27"/>
      <c r="AN61" s="27"/>
      <c r="AO61" s="27"/>
    </row>
    <row r="62" spans="1:58" ht="12" customHeight="1">
      <c r="A62" s="4"/>
      <c r="B62" s="8"/>
      <c r="C62" s="55"/>
      <c r="D62" s="18"/>
      <c r="E62" s="94"/>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94"/>
      <c r="AF62" s="5"/>
      <c r="AG62" s="290"/>
      <c r="AH62" s="27"/>
      <c r="AI62" s="27"/>
      <c r="AJ62" s="27"/>
      <c r="AK62" s="27"/>
      <c r="AL62" s="27"/>
      <c r="AM62" s="27"/>
      <c r="AN62" s="27"/>
      <c r="AO62" s="27"/>
    </row>
    <row r="63" spans="1:58" ht="12" customHeight="1">
      <c r="A63" s="4"/>
      <c r="B63" s="8"/>
      <c r="C63" s="55"/>
      <c r="D63" s="18"/>
      <c r="E63" s="94"/>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94"/>
      <c r="AF63" s="5"/>
      <c r="AG63" s="290"/>
      <c r="AH63" s="27"/>
      <c r="AI63" s="27"/>
      <c r="AJ63" s="27"/>
      <c r="AK63" s="27"/>
      <c r="AL63" s="27"/>
      <c r="AM63" s="27"/>
      <c r="AN63" s="27"/>
      <c r="AO63" s="27"/>
    </row>
    <row r="64" spans="1:58" ht="12" customHeight="1">
      <c r="A64" s="4"/>
      <c r="B64" s="8"/>
      <c r="C64" s="55"/>
      <c r="D64" s="18"/>
      <c r="E64" s="94"/>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94"/>
      <c r="AF64" s="5"/>
      <c r="AG64" s="290"/>
      <c r="AH64" s="27"/>
      <c r="AI64" s="27"/>
      <c r="AJ64" s="27"/>
      <c r="AK64" s="27"/>
      <c r="AL64" s="27"/>
      <c r="AM64" s="27"/>
      <c r="AN64" s="27"/>
      <c r="AO64" s="27"/>
    </row>
    <row r="65" spans="1:43" ht="12" customHeight="1">
      <c r="A65" s="4"/>
      <c r="B65" s="8"/>
      <c r="C65" s="55"/>
      <c r="D65" s="18"/>
      <c r="E65" s="94"/>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94"/>
      <c r="AF65" s="5"/>
      <c r="AG65" s="290"/>
      <c r="AH65" s="27"/>
      <c r="AI65" s="27"/>
      <c r="AJ65" s="27"/>
      <c r="AK65" s="27"/>
      <c r="AL65" s="27"/>
      <c r="AM65" s="27"/>
      <c r="AN65" s="27"/>
      <c r="AO65" s="27"/>
    </row>
    <row r="66" spans="1:43" ht="12" customHeight="1">
      <c r="A66" s="4"/>
      <c r="B66" s="8"/>
      <c r="C66" s="55"/>
      <c r="D66" s="18"/>
      <c r="E66" s="94"/>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94"/>
      <c r="AF66" s="5"/>
      <c r="AG66" s="290"/>
      <c r="AH66" s="27"/>
      <c r="AI66" s="27"/>
      <c r="AJ66" s="27"/>
      <c r="AK66" s="27"/>
      <c r="AL66" s="27"/>
      <c r="AM66" s="27"/>
      <c r="AN66" s="27"/>
      <c r="AO66" s="27"/>
    </row>
    <row r="67" spans="1:43" ht="12" customHeight="1">
      <c r="A67" s="4"/>
      <c r="B67" s="8"/>
      <c r="C67" s="55"/>
      <c r="D67" s="18"/>
      <c r="E67" s="94"/>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94"/>
      <c r="AF67" s="5"/>
      <c r="AG67" s="290"/>
      <c r="AH67" s="27"/>
      <c r="AI67" s="27"/>
      <c r="AJ67" s="27"/>
      <c r="AK67" s="27"/>
      <c r="AL67" s="27"/>
      <c r="AM67" s="27"/>
      <c r="AN67" s="27"/>
      <c r="AO67" s="27"/>
    </row>
    <row r="68" spans="1:43" ht="12" customHeight="1">
      <c r="A68" s="4"/>
      <c r="B68" s="8"/>
      <c r="C68" s="55"/>
      <c r="D68" s="18"/>
      <c r="E68" s="94"/>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94"/>
      <c r="AF68" s="5"/>
      <c r="AG68" s="290"/>
      <c r="AH68" s="27"/>
      <c r="AI68" s="27"/>
      <c r="AJ68" s="27"/>
      <c r="AK68" s="27"/>
      <c r="AL68" s="27"/>
      <c r="AM68" s="27"/>
      <c r="AN68" s="27"/>
      <c r="AO68" s="27"/>
    </row>
    <row r="69" spans="1:43" ht="12" customHeight="1">
      <c r="A69" s="4"/>
      <c r="B69" s="8"/>
      <c r="C69" s="55"/>
      <c r="D69" s="18"/>
      <c r="E69" s="94"/>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94"/>
      <c r="AF69" s="5"/>
      <c r="AG69" s="290"/>
      <c r="AH69" s="27"/>
      <c r="AI69" s="27"/>
      <c r="AJ69" s="27"/>
      <c r="AK69" s="27"/>
      <c r="AL69" s="27"/>
      <c r="AM69" s="27"/>
      <c r="AN69" s="27"/>
      <c r="AO69" s="27"/>
    </row>
    <row r="70" spans="1:43" ht="12" customHeight="1">
      <c r="A70" s="4"/>
      <c r="B70" s="8"/>
      <c r="C70" s="55"/>
      <c r="D70" s="18"/>
      <c r="E70" s="94"/>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94"/>
      <c r="AF70" s="5"/>
      <c r="AG70" s="290"/>
      <c r="AH70" s="27"/>
      <c r="AI70" s="27"/>
      <c r="AJ70" s="27"/>
      <c r="AK70" s="27"/>
      <c r="AL70" s="27"/>
      <c r="AM70" s="27"/>
      <c r="AN70" s="27"/>
      <c r="AO70" s="27"/>
    </row>
    <row r="71" spans="1:43" s="85" customFormat="1" ht="9.75" customHeight="1">
      <c r="A71" s="83"/>
      <c r="B71" s="84"/>
      <c r="C71" s="87"/>
      <c r="D71" s="30"/>
      <c r="E71" s="89"/>
      <c r="F71" s="89"/>
      <c r="G71" s="89"/>
      <c r="H71" s="95"/>
      <c r="I71" s="95"/>
      <c r="J71" s="95"/>
      <c r="K71" s="95"/>
      <c r="L71" s="95"/>
      <c r="M71" s="95"/>
      <c r="N71" s="95"/>
      <c r="O71" s="95"/>
      <c r="P71" s="95"/>
      <c r="Q71" s="95"/>
      <c r="R71" s="95"/>
      <c r="S71" s="95"/>
      <c r="T71" s="95"/>
      <c r="U71" s="95"/>
      <c r="V71" s="95"/>
      <c r="W71" s="95"/>
      <c r="X71" s="95"/>
      <c r="Y71" s="95"/>
      <c r="Z71" s="95"/>
      <c r="AA71" s="95"/>
      <c r="AB71" s="95"/>
      <c r="AC71" s="95"/>
      <c r="AD71" s="95"/>
      <c r="AE71" s="95"/>
      <c r="AF71" s="84"/>
      <c r="AG71" s="446"/>
      <c r="AH71" s="106"/>
      <c r="AI71" s="106"/>
      <c r="AJ71" s="106"/>
      <c r="AK71" s="106"/>
      <c r="AL71" s="106"/>
      <c r="AM71" s="106"/>
      <c r="AN71" s="106"/>
      <c r="AO71" s="106"/>
    </row>
    <row r="72" spans="1:43" ht="11.25" customHeight="1">
      <c r="A72" s="4"/>
      <c r="B72" s="1"/>
      <c r="C72" s="54"/>
      <c r="D72" s="18"/>
      <c r="E72" s="96"/>
      <c r="F72" s="96"/>
      <c r="G72" s="96"/>
      <c r="H72" s="96"/>
      <c r="I72" s="96"/>
      <c r="J72" s="96"/>
      <c r="K72" s="96"/>
      <c r="L72" s="96"/>
      <c r="M72" s="96"/>
      <c r="N72" s="96"/>
      <c r="O72" s="96"/>
      <c r="P72" s="96"/>
      <c r="Q72" s="96"/>
      <c r="R72" s="96"/>
      <c r="S72" s="96"/>
      <c r="T72" s="96"/>
      <c r="U72" s="96"/>
      <c r="V72" s="95"/>
      <c r="W72" s="96"/>
      <c r="X72" s="96"/>
      <c r="Y72" s="96"/>
      <c r="Z72" s="96"/>
      <c r="AA72" s="96"/>
      <c r="AB72" s="96"/>
      <c r="AC72" s="96"/>
      <c r="AD72" s="96"/>
      <c r="AE72" s="96"/>
      <c r="AF72" s="5"/>
      <c r="AG72" s="290"/>
      <c r="AH72" s="27"/>
      <c r="AI72" s="27"/>
      <c r="AJ72" s="27"/>
      <c r="AK72" s="27"/>
      <c r="AL72" s="27"/>
      <c r="AM72" s="27"/>
      <c r="AN72" s="27"/>
      <c r="AO72" s="27"/>
    </row>
    <row r="73" spans="1:43" ht="13.5" customHeight="1">
      <c r="A73" s="4"/>
      <c r="B73" s="1"/>
      <c r="C73" s="1"/>
      <c r="D73" s="1"/>
      <c r="I73" s="8"/>
      <c r="J73" s="8"/>
      <c r="K73" s="8"/>
      <c r="L73" s="8"/>
      <c r="M73" s="8"/>
      <c r="N73" s="8"/>
      <c r="O73" s="8"/>
      <c r="P73" s="8"/>
      <c r="Q73" s="8"/>
      <c r="R73" s="8"/>
      <c r="S73" s="8"/>
      <c r="T73" s="8"/>
      <c r="U73" s="8"/>
      <c r="V73" s="86"/>
      <c r="W73" s="8"/>
      <c r="X73" s="8"/>
      <c r="Y73" s="8"/>
      <c r="Z73" s="1425">
        <v>41671</v>
      </c>
      <c r="AA73" s="1425"/>
      <c r="AB73" s="1425"/>
      <c r="AC73" s="1425"/>
      <c r="AD73" s="1425"/>
      <c r="AE73" s="1425"/>
      <c r="AF73" s="448">
        <v>23</v>
      </c>
      <c r="AG73" s="290"/>
      <c r="AH73" s="107"/>
      <c r="AI73" s="107"/>
      <c r="AJ73" s="107"/>
      <c r="AK73" s="107"/>
      <c r="AL73" s="107"/>
      <c r="AM73" s="107"/>
      <c r="AN73" s="107"/>
      <c r="AO73" s="107"/>
      <c r="AP73" s="71"/>
      <c r="AQ73" s="71"/>
    </row>
    <row r="74" spans="1:43" ht="13.5" customHeight="1">
      <c r="A74" s="70"/>
      <c r="B74" s="70"/>
      <c r="C74" s="70"/>
      <c r="D74" s="70"/>
      <c r="E74" s="70"/>
      <c r="F74" s="70"/>
      <c r="G74" s="70"/>
      <c r="H74" s="70"/>
      <c r="I74" s="70"/>
      <c r="J74" s="70"/>
      <c r="K74" s="70"/>
      <c r="L74" s="70"/>
      <c r="M74" s="70"/>
      <c r="N74" s="70"/>
      <c r="O74" s="70"/>
      <c r="P74" s="70"/>
      <c r="Q74" s="70"/>
      <c r="R74" s="70"/>
      <c r="S74" s="70"/>
      <c r="T74" s="70"/>
      <c r="U74" s="70"/>
      <c r="W74" s="70"/>
      <c r="X74" s="70"/>
      <c r="Y74" s="70"/>
      <c r="Z74" s="70"/>
      <c r="AA74" s="70"/>
      <c r="AB74" s="88"/>
      <c r="AC74" s="70"/>
      <c r="AD74" s="88"/>
      <c r="AE74" s="70"/>
      <c r="AF74" s="70"/>
      <c r="AG74" s="70"/>
      <c r="AH74" s="107"/>
      <c r="AI74" s="107"/>
      <c r="AJ74" s="107"/>
      <c r="AK74" s="107"/>
      <c r="AL74" s="107"/>
      <c r="AM74" s="107"/>
      <c r="AN74" s="107"/>
      <c r="AO74" s="107"/>
      <c r="AP74" s="71"/>
      <c r="AQ74" s="71"/>
    </row>
    <row r="75" spans="1:43">
      <c r="A75" s="70"/>
      <c r="B75" s="70"/>
      <c r="C75" s="70"/>
      <c r="D75" s="70"/>
      <c r="E75" s="70"/>
      <c r="F75" s="70"/>
      <c r="G75" s="70"/>
      <c r="H75" s="70"/>
      <c r="I75" s="70"/>
      <c r="J75" s="70"/>
      <c r="K75" s="70"/>
      <c r="L75" s="70"/>
      <c r="M75" s="70"/>
      <c r="N75" s="70"/>
      <c r="O75" s="70"/>
      <c r="P75" s="70"/>
      <c r="Q75" s="70"/>
      <c r="R75" s="70"/>
      <c r="S75" s="70"/>
      <c r="T75" s="70"/>
      <c r="U75" s="70"/>
      <c r="W75" s="70"/>
      <c r="X75" s="70"/>
      <c r="Y75" s="70"/>
      <c r="Z75" s="70"/>
      <c r="AA75" s="70"/>
      <c r="AB75" s="88"/>
      <c r="AC75" s="70"/>
      <c r="AD75" s="88"/>
      <c r="AE75" s="70"/>
      <c r="AF75" s="70"/>
      <c r="AG75" s="70"/>
      <c r="AH75" s="107"/>
      <c r="AI75" s="107"/>
      <c r="AJ75" s="107"/>
      <c r="AK75" s="107"/>
      <c r="AL75" s="107"/>
      <c r="AM75" s="107"/>
      <c r="AN75" s="107"/>
      <c r="AO75" s="107"/>
      <c r="AP75" s="71"/>
      <c r="AQ75" s="71"/>
    </row>
    <row r="76" spans="1:43">
      <c r="A76" s="70"/>
      <c r="B76" s="70"/>
      <c r="C76" s="70"/>
      <c r="D76" s="70"/>
      <c r="E76" s="70"/>
      <c r="F76" s="70"/>
      <c r="G76" s="70"/>
      <c r="H76" s="70"/>
      <c r="I76" s="70"/>
      <c r="J76" s="70"/>
      <c r="K76" s="70"/>
      <c r="L76" s="70"/>
      <c r="M76" s="70"/>
      <c r="N76" s="70"/>
      <c r="O76" s="70"/>
      <c r="P76" s="70"/>
      <c r="Q76" s="70"/>
      <c r="R76" s="70"/>
      <c r="S76" s="70"/>
      <c r="T76" s="70"/>
      <c r="U76" s="70"/>
      <c r="W76" s="70"/>
      <c r="X76" s="70"/>
      <c r="Y76" s="70"/>
      <c r="Z76" s="70"/>
      <c r="AA76" s="70"/>
      <c r="AB76" s="88"/>
      <c r="AC76" s="70"/>
      <c r="AD76" s="88"/>
      <c r="AE76" s="70"/>
      <c r="AF76" s="70"/>
      <c r="AG76" s="70"/>
      <c r="AH76" s="107"/>
      <c r="AI76" s="107"/>
      <c r="AJ76" s="107"/>
      <c r="AK76" s="107"/>
      <c r="AL76" s="107"/>
      <c r="AM76" s="107"/>
      <c r="AN76" s="107"/>
      <c r="AO76" s="107"/>
      <c r="AP76" s="71"/>
      <c r="AQ76" s="71"/>
    </row>
    <row r="77" spans="1:43">
      <c r="A77" s="70"/>
      <c r="B77" s="70"/>
      <c r="C77" s="70"/>
      <c r="D77" s="70"/>
      <c r="E77" s="70"/>
      <c r="F77" s="70"/>
      <c r="G77" s="70"/>
      <c r="H77" s="70"/>
      <c r="I77" s="70"/>
      <c r="J77" s="70"/>
      <c r="K77" s="70"/>
      <c r="L77" s="70"/>
      <c r="M77" s="70"/>
      <c r="N77" s="70"/>
      <c r="O77" s="70"/>
      <c r="P77" s="70"/>
      <c r="Q77" s="70"/>
      <c r="R77" s="70"/>
      <c r="S77" s="70"/>
      <c r="T77" s="70"/>
      <c r="U77" s="70"/>
      <c r="W77" s="70"/>
      <c r="X77" s="70"/>
      <c r="Y77" s="70"/>
      <c r="Z77" s="70"/>
      <c r="AA77" s="70"/>
      <c r="AB77" s="88"/>
      <c r="AC77" s="70"/>
      <c r="AD77" s="88"/>
      <c r="AE77" s="70"/>
      <c r="AF77" s="70"/>
      <c r="AG77" s="70"/>
      <c r="AH77" s="107"/>
      <c r="AI77" s="107"/>
      <c r="AJ77" s="107"/>
      <c r="AK77" s="107"/>
      <c r="AL77" s="107"/>
      <c r="AM77" s="107"/>
      <c r="AN77" s="107"/>
      <c r="AO77" s="107"/>
      <c r="AP77" s="71"/>
      <c r="AQ77" s="71"/>
    </row>
    <row r="78" spans="1:43">
      <c r="A78" s="70"/>
      <c r="B78" s="70"/>
      <c r="C78" s="70"/>
      <c r="D78" s="70"/>
      <c r="E78" s="70"/>
      <c r="F78" s="70"/>
      <c r="G78" s="70"/>
      <c r="H78" s="70"/>
      <c r="I78" s="70"/>
      <c r="J78" s="70"/>
      <c r="K78" s="70"/>
      <c r="L78" s="70"/>
      <c r="M78" s="70"/>
      <c r="N78" s="70"/>
      <c r="O78" s="70"/>
      <c r="P78" s="70"/>
      <c r="Q78" s="70"/>
      <c r="R78" s="70"/>
      <c r="S78" s="70"/>
      <c r="T78" s="70"/>
      <c r="U78" s="70"/>
      <c r="W78" s="70"/>
      <c r="X78" s="70"/>
      <c r="Y78" s="70"/>
      <c r="Z78" s="70"/>
      <c r="AA78" s="70"/>
      <c r="AB78" s="88"/>
      <c r="AC78" s="70"/>
      <c r="AD78" s="88"/>
      <c r="AE78" s="70"/>
      <c r="AF78" s="70"/>
      <c r="AG78" s="70"/>
      <c r="AH78" s="107"/>
      <c r="AI78" s="107"/>
      <c r="AJ78" s="107"/>
      <c r="AK78" s="107"/>
      <c r="AL78" s="107"/>
      <c r="AM78" s="107"/>
      <c r="AN78" s="107"/>
      <c r="AO78" s="107"/>
      <c r="AP78" s="71"/>
      <c r="AQ78" s="71"/>
    </row>
    <row r="79" spans="1:43">
      <c r="AB79" s="25"/>
      <c r="AD79" s="25"/>
      <c r="AH79" s="27"/>
      <c r="AI79" s="27"/>
      <c r="AJ79" s="68"/>
      <c r="AK79" s="27"/>
      <c r="AL79" s="27"/>
      <c r="AM79" s="27"/>
      <c r="AN79" s="27"/>
      <c r="AO79" s="27"/>
    </row>
    <row r="80" spans="1:43">
      <c r="AH80" s="27"/>
      <c r="AI80" s="27"/>
      <c r="AJ80" s="27"/>
      <c r="AK80" s="27"/>
      <c r="AL80" s="27"/>
      <c r="AM80" s="27"/>
      <c r="AN80" s="27"/>
      <c r="AO80" s="27"/>
    </row>
    <row r="81" spans="28:41">
      <c r="AH81" s="27"/>
      <c r="AI81" s="27"/>
      <c r="AJ81" s="27"/>
      <c r="AK81" s="27"/>
      <c r="AL81" s="27"/>
      <c r="AM81" s="27"/>
      <c r="AN81" s="27"/>
      <c r="AO81" s="27"/>
    </row>
    <row r="82" spans="28:41">
      <c r="AH82" s="27"/>
      <c r="AI82" s="27"/>
      <c r="AJ82" s="27"/>
      <c r="AK82" s="27"/>
      <c r="AL82" s="27"/>
      <c r="AM82" s="27"/>
      <c r="AN82" s="27"/>
      <c r="AO82" s="27"/>
    </row>
    <row r="83" spans="28:41">
      <c r="AH83" s="27"/>
      <c r="AI83" s="27"/>
      <c r="AJ83" s="27"/>
      <c r="AK83" s="27"/>
      <c r="AL83" s="27"/>
      <c r="AM83" s="27"/>
      <c r="AN83" s="27"/>
      <c r="AO83" s="27"/>
    </row>
    <row r="84" spans="28:41" ht="8.25" customHeight="1"/>
    <row r="86" spans="28:41" ht="9" customHeight="1">
      <c r="AF86" s="9"/>
    </row>
    <row r="87" spans="28:41" ht="8.25" customHeight="1">
      <c r="AB87" s="34"/>
      <c r="AD87" s="34"/>
      <c r="AF87" s="34"/>
    </row>
    <row r="88" spans="28:41" ht="9.75" customHeight="1"/>
  </sheetData>
  <customSheetViews>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3"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sheetPr codeName="Folha10" enableFormatConditionsCalculation="0">
    <tabColor theme="9"/>
  </sheetPr>
  <dimension ref="A1:E71"/>
  <sheetViews>
    <sheetView showRuler="0" workbookViewId="0"/>
  </sheetViews>
  <sheetFormatPr defaultRowHeight="12.75"/>
  <cols>
    <col min="1" max="1" width="3.28515625" customWidth="1"/>
    <col min="2" max="3" width="2.5703125" customWidth="1"/>
    <col min="4" max="4" width="90.5703125" customWidth="1"/>
    <col min="5" max="5" width="3.28515625" customWidth="1"/>
  </cols>
  <sheetData>
    <row r="1" spans="1:5" ht="13.5" customHeight="1">
      <c r="A1" s="409"/>
      <c r="B1" s="410"/>
      <c r="C1" s="1692"/>
      <c r="D1" s="1692"/>
      <c r="E1" s="412"/>
    </row>
    <row r="2" spans="1:5" ht="13.5" customHeight="1">
      <c r="A2" s="409"/>
      <c r="B2" s="413"/>
      <c r="C2" s="1692"/>
      <c r="D2" s="1692"/>
      <c r="E2" s="409"/>
    </row>
    <row r="3" spans="1:5" ht="13.5" customHeight="1">
      <c r="A3" s="409"/>
      <c r="B3" s="412"/>
      <c r="C3" s="411"/>
      <c r="D3" s="411"/>
      <c r="E3" s="409"/>
    </row>
    <row r="4" spans="1:5" s="12" customFormat="1" ht="13.5" customHeight="1">
      <c r="A4" s="414"/>
      <c r="B4" s="415"/>
      <c r="C4" s="411"/>
      <c r="D4" s="411"/>
      <c r="E4" s="414"/>
    </row>
    <row r="5" spans="1:5" ht="13.5" customHeight="1">
      <c r="A5" s="409"/>
      <c r="B5" s="412"/>
      <c r="C5" s="411"/>
      <c r="D5" s="411"/>
      <c r="E5" s="409"/>
    </row>
    <row r="6" spans="1:5" ht="13.5" customHeight="1">
      <c r="A6" s="409"/>
      <c r="B6" s="412"/>
      <c r="C6" s="411"/>
      <c r="D6" s="411"/>
      <c r="E6" s="409"/>
    </row>
    <row r="7" spans="1:5" ht="13.5" customHeight="1">
      <c r="A7" s="409"/>
      <c r="B7" s="412"/>
      <c r="C7" s="411"/>
      <c r="D7" s="411"/>
      <c r="E7" s="409"/>
    </row>
    <row r="8" spans="1:5" ht="13.5" customHeight="1">
      <c r="A8" s="409"/>
      <c r="B8" s="412"/>
      <c r="C8" s="411"/>
      <c r="D8" s="411"/>
      <c r="E8" s="409"/>
    </row>
    <row r="9" spans="1:5" ht="13.5" customHeight="1">
      <c r="A9" s="409"/>
      <c r="B9" s="412"/>
      <c r="C9" s="411"/>
      <c r="D9" s="411"/>
      <c r="E9" s="409"/>
    </row>
    <row r="10" spans="1:5" ht="13.5" customHeight="1">
      <c r="A10" s="409"/>
      <c r="B10" s="412"/>
      <c r="C10" s="411"/>
      <c r="D10" s="411"/>
      <c r="E10" s="409"/>
    </row>
    <row r="11" spans="1:5" ht="13.5" customHeight="1">
      <c r="A11" s="409"/>
      <c r="B11" s="412"/>
      <c r="C11" s="411"/>
      <c r="D11" s="411"/>
      <c r="E11" s="409"/>
    </row>
    <row r="12" spans="1:5" ht="13.5" customHeight="1">
      <c r="A12" s="409"/>
      <c r="B12" s="412"/>
      <c r="C12" s="411"/>
      <c r="D12" s="411"/>
      <c r="E12" s="409"/>
    </row>
    <row r="13" spans="1:5" ht="13.5" customHeight="1">
      <c r="A13" s="409"/>
      <c r="B13" s="412"/>
      <c r="C13" s="411"/>
      <c r="D13" s="411"/>
      <c r="E13" s="409"/>
    </row>
    <row r="14" spans="1:5" ht="13.5" customHeight="1">
      <c r="A14" s="409"/>
      <c r="B14" s="412"/>
      <c r="C14" s="411"/>
      <c r="D14" s="411"/>
      <c r="E14" s="409"/>
    </row>
    <row r="15" spans="1:5" ht="13.5" customHeight="1">
      <c r="A15" s="409"/>
      <c r="B15" s="412"/>
      <c r="C15" s="411"/>
      <c r="D15" s="411"/>
      <c r="E15" s="409"/>
    </row>
    <row r="16" spans="1:5" ht="13.5" customHeight="1">
      <c r="A16" s="409"/>
      <c r="B16" s="412"/>
      <c r="C16" s="411"/>
      <c r="D16" s="411"/>
      <c r="E16" s="409"/>
    </row>
    <row r="17" spans="1:5" ht="13.5" customHeight="1">
      <c r="A17" s="409"/>
      <c r="B17" s="412"/>
      <c r="C17" s="411"/>
      <c r="D17" s="411"/>
      <c r="E17" s="409"/>
    </row>
    <row r="18" spans="1:5" ht="13.5" customHeight="1">
      <c r="A18" s="409"/>
      <c r="B18" s="412"/>
      <c r="C18" s="411"/>
      <c r="D18" s="411"/>
      <c r="E18" s="409"/>
    </row>
    <row r="19" spans="1:5" ht="13.5" customHeight="1">
      <c r="A19" s="409"/>
      <c r="B19" s="412"/>
      <c r="C19" s="411"/>
      <c r="D19" s="411"/>
      <c r="E19" s="409"/>
    </row>
    <row r="20" spans="1:5" ht="13.5" customHeight="1">
      <c r="A20" s="409"/>
      <c r="B20" s="412"/>
      <c r="C20" s="411"/>
      <c r="D20" s="411"/>
      <c r="E20" s="409"/>
    </row>
    <row r="21" spans="1:5" ht="13.5" customHeight="1">
      <c r="A21" s="409"/>
      <c r="B21" s="412"/>
      <c r="C21" s="411"/>
      <c r="D21" s="411"/>
      <c r="E21" s="409"/>
    </row>
    <row r="22" spans="1:5" ht="13.5" customHeight="1">
      <c r="A22" s="409"/>
      <c r="B22" s="412"/>
      <c r="C22" s="411"/>
      <c r="D22" s="411"/>
      <c r="E22" s="409"/>
    </row>
    <row r="23" spans="1:5" ht="13.5" customHeight="1">
      <c r="A23" s="409"/>
      <c r="B23" s="412"/>
      <c r="C23" s="411"/>
      <c r="D23" s="411"/>
      <c r="E23" s="409"/>
    </row>
    <row r="24" spans="1:5" ht="13.5" customHeight="1">
      <c r="A24" s="409"/>
      <c r="B24" s="412"/>
      <c r="C24" s="411"/>
      <c r="D24" s="411"/>
      <c r="E24" s="409"/>
    </row>
    <row r="25" spans="1:5" ht="13.5" customHeight="1">
      <c r="A25" s="409"/>
      <c r="B25" s="412"/>
      <c r="C25" s="411"/>
      <c r="D25" s="411"/>
      <c r="E25" s="409"/>
    </row>
    <row r="26" spans="1:5" ht="13.5" customHeight="1">
      <c r="A26" s="409"/>
      <c r="B26" s="412"/>
      <c r="C26" s="411"/>
      <c r="D26" s="411"/>
      <c r="E26" s="409"/>
    </row>
    <row r="27" spans="1:5" ht="13.5" customHeight="1">
      <c r="A27" s="409"/>
      <c r="B27" s="412"/>
      <c r="C27" s="411"/>
      <c r="D27" s="411"/>
      <c r="E27" s="409"/>
    </row>
    <row r="28" spans="1:5" ht="13.5" customHeight="1">
      <c r="A28" s="409"/>
      <c r="B28" s="412"/>
      <c r="C28" s="411"/>
      <c r="D28" s="411"/>
      <c r="E28" s="409"/>
    </row>
    <row r="29" spans="1:5" ht="13.5" customHeight="1">
      <c r="A29" s="409"/>
      <c r="B29" s="412"/>
      <c r="C29" s="411"/>
      <c r="D29" s="411"/>
      <c r="E29" s="409"/>
    </row>
    <row r="30" spans="1:5" ht="13.5" customHeight="1">
      <c r="A30" s="409"/>
      <c r="B30" s="412"/>
      <c r="C30" s="411"/>
      <c r="D30" s="411"/>
      <c r="E30" s="409"/>
    </row>
    <row r="31" spans="1:5" ht="13.5" customHeight="1">
      <c r="A31" s="409"/>
      <c r="B31" s="412"/>
      <c r="C31" s="411"/>
      <c r="D31" s="411"/>
      <c r="E31" s="409"/>
    </row>
    <row r="32" spans="1:5" ht="13.5" customHeight="1">
      <c r="A32" s="409"/>
      <c r="B32" s="412"/>
      <c r="C32" s="411"/>
      <c r="D32" s="411"/>
      <c r="E32" s="409"/>
    </row>
    <row r="33" spans="1:5" ht="13.5" customHeight="1">
      <c r="A33" s="409"/>
      <c r="B33" s="412"/>
      <c r="C33" s="411"/>
      <c r="D33" s="411"/>
      <c r="E33" s="409"/>
    </row>
    <row r="34" spans="1:5" ht="13.5" customHeight="1">
      <c r="A34" s="409"/>
      <c r="B34" s="412"/>
      <c r="C34" s="411"/>
      <c r="D34" s="411"/>
      <c r="E34" s="409"/>
    </row>
    <row r="35" spans="1:5" ht="13.5" customHeight="1">
      <c r="A35" s="409"/>
      <c r="B35" s="412"/>
      <c r="C35" s="411"/>
      <c r="D35" s="411"/>
      <c r="E35" s="409"/>
    </row>
    <row r="36" spans="1:5" ht="13.5" customHeight="1">
      <c r="A36" s="409"/>
      <c r="B36" s="412"/>
      <c r="C36" s="411"/>
      <c r="D36" s="411"/>
      <c r="E36" s="409"/>
    </row>
    <row r="37" spans="1:5" ht="13.5" customHeight="1">
      <c r="A37" s="409"/>
      <c r="B37" s="412"/>
      <c r="C37" s="411"/>
      <c r="D37" s="411"/>
      <c r="E37" s="409"/>
    </row>
    <row r="38" spans="1:5" ht="13.5" customHeight="1">
      <c r="A38" s="409"/>
      <c r="B38" s="412"/>
      <c r="C38" s="411"/>
      <c r="D38" s="411"/>
      <c r="E38" s="409"/>
    </row>
    <row r="39" spans="1:5" ht="13.5" customHeight="1">
      <c r="A39" s="409"/>
      <c r="B39" s="412"/>
      <c r="C39" s="411"/>
      <c r="D39" s="411"/>
      <c r="E39" s="409"/>
    </row>
    <row r="40" spans="1:5" ht="13.5" customHeight="1">
      <c r="A40" s="409"/>
      <c r="B40" s="412"/>
      <c r="C40" s="416"/>
      <c r="D40" s="417"/>
      <c r="E40" s="409"/>
    </row>
    <row r="41" spans="1:5" ht="13.5" customHeight="1">
      <c r="A41" s="409"/>
      <c r="B41" s="412"/>
      <c r="C41" s="418"/>
      <c r="D41" s="417"/>
      <c r="E41" s="409"/>
    </row>
    <row r="42" spans="1:5" ht="18.75" customHeight="1">
      <c r="A42" s="409"/>
      <c r="B42" s="456" t="s">
        <v>376</v>
      </c>
      <c r="C42" s="457"/>
      <c r="D42" s="458"/>
      <c r="E42" s="409"/>
    </row>
    <row r="43" spans="1:5" ht="9" customHeight="1">
      <c r="A43" s="409"/>
      <c r="B43" s="462"/>
      <c r="C43" s="463"/>
      <c r="D43" s="464"/>
      <c r="E43" s="409"/>
    </row>
    <row r="44" spans="1:5" ht="13.5" customHeight="1">
      <c r="A44" s="409"/>
      <c r="B44" s="462"/>
      <c r="C44" s="459"/>
      <c r="D44" s="465" t="s">
        <v>372</v>
      </c>
      <c r="E44" s="409"/>
    </row>
    <row r="45" spans="1:5" ht="13.5" customHeight="1">
      <c r="A45" s="409"/>
      <c r="B45" s="462"/>
      <c r="C45" s="471"/>
      <c r="D45" s="470" t="s">
        <v>373</v>
      </c>
      <c r="E45" s="409"/>
    </row>
    <row r="46" spans="1:5" ht="13.5" customHeight="1">
      <c r="A46" s="409"/>
      <c r="B46" s="462"/>
      <c r="C46" s="466"/>
      <c r="D46" s="464"/>
      <c r="E46" s="409"/>
    </row>
    <row r="47" spans="1:5" ht="13.5" customHeight="1">
      <c r="A47" s="409"/>
      <c r="B47" s="462"/>
      <c r="C47" s="460"/>
      <c r="D47" s="465" t="s">
        <v>374</v>
      </c>
      <c r="E47" s="409"/>
    </row>
    <row r="48" spans="1:5" ht="13.5" customHeight="1">
      <c r="A48" s="409"/>
      <c r="B48" s="462"/>
      <c r="C48" s="463"/>
      <c r="D48" s="736" t="s">
        <v>373</v>
      </c>
      <c r="E48" s="409"/>
    </row>
    <row r="49" spans="1:5" ht="13.5" customHeight="1">
      <c r="A49" s="409"/>
      <c r="B49" s="462"/>
      <c r="C49" s="463"/>
      <c r="D49" s="464"/>
      <c r="E49" s="409"/>
    </row>
    <row r="50" spans="1:5" ht="13.5" customHeight="1">
      <c r="A50" s="409"/>
      <c r="B50" s="462"/>
      <c r="C50" s="461"/>
      <c r="D50" s="465" t="s">
        <v>375</v>
      </c>
      <c r="E50" s="409"/>
    </row>
    <row r="51" spans="1:5" ht="13.5" customHeight="1">
      <c r="A51" s="409"/>
      <c r="B51" s="462"/>
      <c r="C51" s="463"/>
      <c r="D51" s="736" t="s">
        <v>414</v>
      </c>
      <c r="E51" s="409"/>
    </row>
    <row r="52" spans="1:5" ht="25.5" customHeight="1">
      <c r="A52" s="409"/>
      <c r="B52" s="467"/>
      <c r="C52" s="468"/>
      <c r="D52" s="469"/>
      <c r="E52" s="409"/>
    </row>
    <row r="53" spans="1:5">
      <c r="A53" s="409"/>
      <c r="B53" s="412"/>
      <c r="C53" s="418"/>
      <c r="D53" s="417"/>
      <c r="E53" s="409"/>
    </row>
    <row r="54" spans="1:5" ht="94.5" customHeight="1">
      <c r="A54" s="409"/>
      <c r="B54" s="412"/>
      <c r="C54" s="418"/>
      <c r="D54" s="417"/>
      <c r="E54" s="409"/>
    </row>
    <row r="65" ht="8.25" customHeight="1"/>
    <row r="67" ht="9" customHeight="1"/>
    <row r="68" ht="8.25" customHeight="1"/>
    <row r="69" ht="9.75" customHeight="1"/>
    <row r="71" ht="4.5" customHeight="1"/>
  </sheetData>
  <customSheetViews>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2">
    <mergeCell ref="C2:D2"/>
    <mergeCell ref="C1:D1"/>
  </mergeCells>
  <phoneticPr fontId="3" type="noConversion"/>
  <hyperlinks>
    <hyperlink ref="D45" r:id="rId4"/>
    <hyperlink ref="D51" r:id="rId5"/>
    <hyperlink ref="D48"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sheetPr codeName="Folha21" enableFormatConditionsCalculation="0">
    <tabColor theme="9"/>
  </sheetPr>
  <dimension ref="A1:Q55"/>
  <sheetViews>
    <sheetView showRuler="0" zoomScaleNormal="100" workbookViewId="0"/>
  </sheetViews>
  <sheetFormatPr defaultRowHeight="12.75"/>
  <cols>
    <col min="1" max="1" width="1" style="39" customWidth="1"/>
    <col min="2" max="2" width="2.5703125" style="39" customWidth="1"/>
    <col min="3" max="3" width="3" style="39" customWidth="1"/>
    <col min="4" max="4" width="6" style="39" customWidth="1"/>
    <col min="5" max="5" width="10.7109375" style="39" customWidth="1"/>
    <col min="6" max="6" width="0.5703125" style="39" customWidth="1"/>
    <col min="7" max="7" width="13" style="39" customWidth="1"/>
    <col min="8" max="8" width="5.5703125" style="39" customWidth="1"/>
    <col min="9" max="9" width="2.5703125" style="39" customWidth="1"/>
    <col min="10" max="10" width="20.7109375" style="39" customWidth="1"/>
    <col min="11" max="11" width="11.7109375" style="39" customWidth="1"/>
    <col min="12" max="12" width="18.5703125" style="39" customWidth="1"/>
    <col min="13" max="13" width="2.7109375" style="39" customWidth="1"/>
    <col min="14" max="14" width="2.42578125" style="39" customWidth="1"/>
    <col min="15" max="15" width="1" style="39" customWidth="1"/>
    <col min="16" max="16384" width="9.140625" style="39"/>
  </cols>
  <sheetData>
    <row r="1" spans="1:15" ht="13.5" customHeight="1">
      <c r="A1" s="36"/>
      <c r="B1" s="1428" t="s">
        <v>362</v>
      </c>
      <c r="C1" s="1429"/>
      <c r="D1" s="1429"/>
      <c r="E1" s="1429"/>
      <c r="F1" s="37"/>
      <c r="G1" s="37"/>
      <c r="H1" s="37"/>
      <c r="I1" s="37"/>
      <c r="J1" s="37"/>
      <c r="K1" s="37"/>
      <c r="L1" s="37"/>
      <c r="M1" s="403"/>
      <c r="N1" s="403"/>
      <c r="O1" s="38"/>
    </row>
    <row r="2" spans="1:15" ht="8.25" customHeight="1">
      <c r="A2" s="36"/>
      <c r="B2" s="408"/>
      <c r="C2" s="404"/>
      <c r="D2" s="404"/>
      <c r="E2" s="404"/>
      <c r="F2" s="404"/>
      <c r="G2" s="404"/>
      <c r="H2" s="405"/>
      <c r="I2" s="405"/>
      <c r="J2" s="405"/>
      <c r="K2" s="405"/>
      <c r="L2" s="405"/>
      <c r="M2" s="405"/>
      <c r="N2" s="406"/>
      <c r="O2" s="40"/>
    </row>
    <row r="3" spans="1:15" s="44" customFormat="1" ht="11.25" customHeight="1">
      <c r="A3" s="41"/>
      <c r="B3" s="42"/>
      <c r="C3" s="1430" t="s">
        <v>56</v>
      </c>
      <c r="D3" s="1430"/>
      <c r="E3" s="1430"/>
      <c r="F3" s="1430"/>
      <c r="G3" s="1430"/>
      <c r="H3" s="1430"/>
      <c r="I3" s="1430"/>
      <c r="J3" s="1430"/>
      <c r="K3" s="1430"/>
      <c r="L3" s="1430"/>
      <c r="M3" s="1430"/>
      <c r="N3" s="407"/>
      <c r="O3" s="43"/>
    </row>
    <row r="4" spans="1:15" s="44" customFormat="1" ht="11.25">
      <c r="A4" s="41"/>
      <c r="B4" s="42"/>
      <c r="C4" s="1430"/>
      <c r="D4" s="1430"/>
      <c r="E4" s="1430"/>
      <c r="F4" s="1430"/>
      <c r="G4" s="1430"/>
      <c r="H4" s="1430"/>
      <c r="I4" s="1430"/>
      <c r="J4" s="1430"/>
      <c r="K4" s="1430"/>
      <c r="L4" s="1430"/>
      <c r="M4" s="1430"/>
      <c r="N4" s="407"/>
      <c r="O4" s="43"/>
    </row>
    <row r="5" spans="1:15" s="44" customFormat="1" ht="3" customHeight="1">
      <c r="A5" s="41"/>
      <c r="B5" s="42"/>
      <c r="C5" s="45"/>
      <c r="D5" s="45"/>
      <c r="E5" s="45"/>
      <c r="F5" s="45"/>
      <c r="G5" s="45"/>
      <c r="H5" s="45"/>
      <c r="I5" s="45"/>
      <c r="J5" s="42"/>
      <c r="K5" s="42"/>
      <c r="L5" s="42"/>
      <c r="M5" s="46"/>
      <c r="N5" s="407"/>
      <c r="O5" s="43"/>
    </row>
    <row r="6" spans="1:15" s="44" customFormat="1" ht="18" customHeight="1">
      <c r="A6" s="41"/>
      <c r="B6" s="42"/>
      <c r="C6" s="47"/>
      <c r="D6" s="1423" t="s">
        <v>454</v>
      </c>
      <c r="E6" s="1423"/>
      <c r="F6" s="1423"/>
      <c r="G6" s="1423"/>
      <c r="H6" s="1423"/>
      <c r="I6" s="1423"/>
      <c r="J6" s="1423"/>
      <c r="K6" s="1423"/>
      <c r="L6" s="1423"/>
      <c r="M6" s="1423"/>
      <c r="N6" s="407"/>
      <c r="O6" s="43"/>
    </row>
    <row r="7" spans="1:15" s="44" customFormat="1" ht="3" customHeight="1">
      <c r="A7" s="41"/>
      <c r="B7" s="42"/>
      <c r="C7" s="45"/>
      <c r="D7" s="45"/>
      <c r="E7" s="45"/>
      <c r="F7" s="45"/>
      <c r="G7" s="45"/>
      <c r="H7" s="45"/>
      <c r="I7" s="45"/>
      <c r="J7" s="42"/>
      <c r="K7" s="42"/>
      <c r="L7" s="42"/>
      <c r="M7" s="46"/>
      <c r="N7" s="407"/>
      <c r="O7" s="43"/>
    </row>
    <row r="8" spans="1:15" s="44" customFormat="1" ht="92.25" customHeight="1">
      <c r="A8" s="41"/>
      <c r="B8" s="42"/>
      <c r="C8" s="45"/>
      <c r="D8" s="1427" t="s">
        <v>455</v>
      </c>
      <c r="E8" s="1423"/>
      <c r="F8" s="1423"/>
      <c r="G8" s="1423"/>
      <c r="H8" s="1423"/>
      <c r="I8" s="1423"/>
      <c r="J8" s="1423"/>
      <c r="K8" s="1423"/>
      <c r="L8" s="1423"/>
      <c r="M8" s="1423"/>
      <c r="N8" s="407"/>
      <c r="O8" s="43"/>
    </row>
    <row r="9" spans="1:15" s="44" customFormat="1" ht="3" customHeight="1">
      <c r="A9" s="41"/>
      <c r="B9" s="42"/>
      <c r="C9" s="45"/>
      <c r="D9" s="45"/>
      <c r="E9" s="45"/>
      <c r="F9" s="45"/>
      <c r="G9" s="45"/>
      <c r="H9" s="45"/>
      <c r="I9" s="45"/>
      <c r="J9" s="42"/>
      <c r="K9" s="42"/>
      <c r="L9" s="42"/>
      <c r="M9" s="46"/>
      <c r="N9" s="407"/>
      <c r="O9" s="43"/>
    </row>
    <row r="10" spans="1:15" s="44" customFormat="1" ht="67.5" customHeight="1">
      <c r="A10" s="41"/>
      <c r="B10" s="42"/>
      <c r="C10" s="45"/>
      <c r="D10" s="1431" t="s">
        <v>456</v>
      </c>
      <c r="E10" s="1431"/>
      <c r="F10" s="1431"/>
      <c r="G10" s="1431"/>
      <c r="H10" s="1431"/>
      <c r="I10" s="1431"/>
      <c r="J10" s="1431"/>
      <c r="K10" s="1431"/>
      <c r="L10" s="1431"/>
      <c r="M10" s="1431"/>
      <c r="N10" s="407"/>
      <c r="O10" s="43"/>
    </row>
    <row r="11" spans="1:15" s="44" customFormat="1" ht="3" customHeight="1">
      <c r="A11" s="41"/>
      <c r="B11" s="42"/>
      <c r="C11" s="45"/>
      <c r="D11" s="277"/>
      <c r="E11" s="277"/>
      <c r="F11" s="277"/>
      <c r="G11" s="277"/>
      <c r="H11" s="277"/>
      <c r="I11" s="277"/>
      <c r="J11" s="277"/>
      <c r="K11" s="277"/>
      <c r="L11" s="277"/>
      <c r="M11" s="277"/>
      <c r="N11" s="407"/>
      <c r="O11" s="43"/>
    </row>
    <row r="12" spans="1:15" s="44" customFormat="1" ht="53.25" customHeight="1">
      <c r="A12" s="41"/>
      <c r="B12" s="42"/>
      <c r="C12" s="45"/>
      <c r="D12" s="1423" t="s">
        <v>457</v>
      </c>
      <c r="E12" s="1423"/>
      <c r="F12" s="1423"/>
      <c r="G12" s="1423"/>
      <c r="H12" s="1423"/>
      <c r="I12" s="1423"/>
      <c r="J12" s="1423"/>
      <c r="K12" s="1423"/>
      <c r="L12" s="1423"/>
      <c r="M12" s="1423"/>
      <c r="N12" s="407"/>
      <c r="O12" s="43"/>
    </row>
    <row r="13" spans="1:15" s="44" customFormat="1" ht="3" customHeight="1">
      <c r="A13" s="41"/>
      <c r="B13" s="42"/>
      <c r="C13" s="45"/>
      <c r="D13" s="277"/>
      <c r="E13" s="277"/>
      <c r="F13" s="277"/>
      <c r="G13" s="277"/>
      <c r="H13" s="277"/>
      <c r="I13" s="277"/>
      <c r="J13" s="277"/>
      <c r="K13" s="277"/>
      <c r="L13" s="277"/>
      <c r="M13" s="277"/>
      <c r="N13" s="407"/>
      <c r="O13" s="43"/>
    </row>
    <row r="14" spans="1:15" s="44" customFormat="1" ht="23.25" customHeight="1">
      <c r="A14" s="41"/>
      <c r="B14" s="42"/>
      <c r="C14" s="45"/>
      <c r="D14" s="1423" t="s">
        <v>458</v>
      </c>
      <c r="E14" s="1423"/>
      <c r="F14" s="1423"/>
      <c r="G14" s="1423"/>
      <c r="H14" s="1423"/>
      <c r="I14" s="1423"/>
      <c r="J14" s="1423"/>
      <c r="K14" s="1423"/>
      <c r="L14" s="1423"/>
      <c r="M14" s="1423"/>
      <c r="N14" s="407"/>
      <c r="O14" s="43"/>
    </row>
    <row r="15" spans="1:15" s="44" customFormat="1" ht="3" customHeight="1">
      <c r="A15" s="41"/>
      <c r="B15" s="42"/>
      <c r="C15" s="45"/>
      <c r="D15" s="277"/>
      <c r="E15" s="277"/>
      <c r="F15" s="277"/>
      <c r="G15" s="277"/>
      <c r="H15" s="277"/>
      <c r="I15" s="277"/>
      <c r="J15" s="277"/>
      <c r="K15" s="277"/>
      <c r="L15" s="277"/>
      <c r="M15" s="277"/>
      <c r="N15" s="407"/>
      <c r="O15" s="43"/>
    </row>
    <row r="16" spans="1:15" s="44" customFormat="1" ht="23.25" customHeight="1">
      <c r="A16" s="41"/>
      <c r="B16" s="42"/>
      <c r="C16" s="45"/>
      <c r="D16" s="1423" t="s">
        <v>459</v>
      </c>
      <c r="E16" s="1423"/>
      <c r="F16" s="1423"/>
      <c r="G16" s="1423"/>
      <c r="H16" s="1423"/>
      <c r="I16" s="1423"/>
      <c r="J16" s="1423"/>
      <c r="K16" s="1423"/>
      <c r="L16" s="1423"/>
      <c r="M16" s="1423"/>
      <c r="N16" s="407"/>
      <c r="O16" s="43"/>
    </row>
    <row r="17" spans="1:15" s="44" customFormat="1" ht="3" customHeight="1">
      <c r="A17" s="41"/>
      <c r="B17" s="42"/>
      <c r="C17" s="45"/>
      <c r="D17" s="277"/>
      <c r="E17" s="277"/>
      <c r="F17" s="277"/>
      <c r="G17" s="277"/>
      <c r="H17" s="277"/>
      <c r="I17" s="277"/>
      <c r="J17" s="277"/>
      <c r="K17" s="277"/>
      <c r="L17" s="277"/>
      <c r="M17" s="277"/>
      <c r="N17" s="407"/>
      <c r="O17" s="43"/>
    </row>
    <row r="18" spans="1:15" s="44" customFormat="1" ht="23.25" customHeight="1">
      <c r="A18" s="41"/>
      <c r="B18" s="42"/>
      <c r="C18" s="45"/>
      <c r="D18" s="1427" t="s">
        <v>460</v>
      </c>
      <c r="E18" s="1423"/>
      <c r="F18" s="1423"/>
      <c r="G18" s="1423"/>
      <c r="H18" s="1423"/>
      <c r="I18" s="1423"/>
      <c r="J18" s="1423"/>
      <c r="K18" s="1423"/>
      <c r="L18" s="1423"/>
      <c r="M18" s="1423"/>
      <c r="N18" s="407"/>
      <c r="O18" s="43"/>
    </row>
    <row r="19" spans="1:15" s="44" customFormat="1" ht="3" customHeight="1">
      <c r="A19" s="41"/>
      <c r="B19" s="42"/>
      <c r="C19" s="45"/>
      <c r="D19" s="277"/>
      <c r="E19" s="277"/>
      <c r="F19" s="277"/>
      <c r="G19" s="277"/>
      <c r="H19" s="277"/>
      <c r="I19" s="277"/>
      <c r="J19" s="277"/>
      <c r="K19" s="277"/>
      <c r="L19" s="277"/>
      <c r="M19" s="277"/>
      <c r="N19" s="407"/>
      <c r="O19" s="43"/>
    </row>
    <row r="20" spans="1:15" s="44" customFormat="1" ht="14.25" customHeight="1">
      <c r="A20" s="41"/>
      <c r="B20" s="42"/>
      <c r="C20" s="45"/>
      <c r="D20" s="1423" t="s">
        <v>461</v>
      </c>
      <c r="E20" s="1423"/>
      <c r="F20" s="1423"/>
      <c r="G20" s="1423"/>
      <c r="H20" s="1423"/>
      <c r="I20" s="1423"/>
      <c r="J20" s="1423"/>
      <c r="K20" s="1423"/>
      <c r="L20" s="1423"/>
      <c r="M20" s="1423"/>
      <c r="N20" s="407"/>
      <c r="O20" s="43"/>
    </row>
    <row r="21" spans="1:15" s="44" customFormat="1" ht="3" customHeight="1">
      <c r="A21" s="41"/>
      <c r="B21" s="42"/>
      <c r="C21" s="45"/>
      <c r="D21" s="277"/>
      <c r="E21" s="277"/>
      <c r="F21" s="277"/>
      <c r="G21" s="277"/>
      <c r="H21" s="277"/>
      <c r="I21" s="277"/>
      <c r="J21" s="277"/>
      <c r="K21" s="277"/>
      <c r="L21" s="277"/>
      <c r="M21" s="277"/>
      <c r="N21" s="407"/>
      <c r="O21" s="43"/>
    </row>
    <row r="22" spans="1:15" s="44" customFormat="1" ht="32.25" customHeight="1">
      <c r="A22" s="41"/>
      <c r="B22" s="42"/>
      <c r="C22" s="45"/>
      <c r="D22" s="1423" t="s">
        <v>462</v>
      </c>
      <c r="E22" s="1423"/>
      <c r="F22" s="1423"/>
      <c r="G22" s="1423"/>
      <c r="H22" s="1423"/>
      <c r="I22" s="1423"/>
      <c r="J22" s="1423"/>
      <c r="K22" s="1423"/>
      <c r="L22" s="1423"/>
      <c r="M22" s="1423"/>
      <c r="N22" s="407"/>
      <c r="O22" s="43"/>
    </row>
    <row r="23" spans="1:15" s="44" customFormat="1" ht="3" customHeight="1">
      <c r="A23" s="41"/>
      <c r="B23" s="42"/>
      <c r="C23" s="45"/>
      <c r="D23" s="277"/>
      <c r="E23" s="277"/>
      <c r="F23" s="277"/>
      <c r="G23" s="277"/>
      <c r="H23" s="277"/>
      <c r="I23" s="277"/>
      <c r="J23" s="277"/>
      <c r="K23" s="277"/>
      <c r="L23" s="277"/>
      <c r="M23" s="277"/>
      <c r="N23" s="407"/>
      <c r="O23" s="43"/>
    </row>
    <row r="24" spans="1:15" s="44" customFormat="1" ht="81.75" customHeight="1">
      <c r="A24" s="41"/>
      <c r="B24" s="42"/>
      <c r="C24" s="45"/>
      <c r="D24" s="1423" t="s">
        <v>345</v>
      </c>
      <c r="E24" s="1423"/>
      <c r="F24" s="1423"/>
      <c r="G24" s="1423"/>
      <c r="H24" s="1423"/>
      <c r="I24" s="1423"/>
      <c r="J24" s="1423"/>
      <c r="K24" s="1423"/>
      <c r="L24" s="1423"/>
      <c r="M24" s="1423"/>
      <c r="N24" s="407"/>
      <c r="O24" s="43"/>
    </row>
    <row r="25" spans="1:15" s="44" customFormat="1" ht="3" customHeight="1">
      <c r="A25" s="41"/>
      <c r="B25" s="42"/>
      <c r="C25" s="45"/>
      <c r="D25" s="277"/>
      <c r="E25" s="277"/>
      <c r="F25" s="277"/>
      <c r="G25" s="277"/>
      <c r="H25" s="277"/>
      <c r="I25" s="277"/>
      <c r="J25" s="277"/>
      <c r="K25" s="277"/>
      <c r="L25" s="277"/>
      <c r="M25" s="277"/>
      <c r="N25" s="407"/>
      <c r="O25" s="43"/>
    </row>
    <row r="26" spans="1:15" s="44" customFormat="1" ht="70.5" customHeight="1">
      <c r="A26" s="41"/>
      <c r="B26" s="42"/>
      <c r="C26" s="45"/>
      <c r="D26" s="1427" t="s">
        <v>53</v>
      </c>
      <c r="E26" s="1427"/>
      <c r="F26" s="1427"/>
      <c r="G26" s="1427"/>
      <c r="H26" s="1427"/>
      <c r="I26" s="1427"/>
      <c r="J26" s="1427"/>
      <c r="K26" s="1427"/>
      <c r="L26" s="1427"/>
      <c r="M26" s="1427"/>
      <c r="N26" s="407"/>
      <c r="O26" s="43"/>
    </row>
    <row r="27" spans="1:15" s="44" customFormat="1" ht="3" customHeight="1">
      <c r="A27" s="41"/>
      <c r="B27" s="42"/>
      <c r="C27" s="45"/>
      <c r="D27" s="56"/>
      <c r="E27" s="56"/>
      <c r="F27" s="56"/>
      <c r="G27" s="56"/>
      <c r="H27" s="56"/>
      <c r="I27" s="56"/>
      <c r="J27" s="57"/>
      <c r="K27" s="57"/>
      <c r="L27" s="57"/>
      <c r="M27" s="58"/>
      <c r="N27" s="407"/>
      <c r="O27" s="43"/>
    </row>
    <row r="28" spans="1:15" s="44" customFormat="1" ht="57" customHeight="1">
      <c r="A28" s="41"/>
      <c r="B28" s="42"/>
      <c r="C28" s="47"/>
      <c r="D28" s="1423" t="s">
        <v>55</v>
      </c>
      <c r="E28" s="1424"/>
      <c r="F28" s="1424"/>
      <c r="G28" s="1424"/>
      <c r="H28" s="1424"/>
      <c r="I28" s="1424"/>
      <c r="J28" s="1424"/>
      <c r="K28" s="1424"/>
      <c r="L28" s="1424"/>
      <c r="M28" s="1424"/>
      <c r="N28" s="407"/>
      <c r="O28" s="43"/>
    </row>
    <row r="29" spans="1:15" s="44" customFormat="1" ht="3" customHeight="1">
      <c r="A29" s="41"/>
      <c r="B29" s="42"/>
      <c r="C29" s="47"/>
      <c r="D29" s="278"/>
      <c r="E29" s="278"/>
      <c r="F29" s="278"/>
      <c r="G29" s="278"/>
      <c r="H29" s="278"/>
      <c r="I29" s="278"/>
      <c r="J29" s="278"/>
      <c r="K29" s="278"/>
      <c r="L29" s="278"/>
      <c r="M29" s="278"/>
      <c r="N29" s="407"/>
      <c r="O29" s="43"/>
    </row>
    <row r="30" spans="1:15" s="44" customFormat="1" ht="34.5" customHeight="1">
      <c r="A30" s="41"/>
      <c r="B30" s="42"/>
      <c r="C30" s="47"/>
      <c r="D30" s="1423" t="s">
        <v>54</v>
      </c>
      <c r="E30" s="1424"/>
      <c r="F30" s="1424"/>
      <c r="G30" s="1424"/>
      <c r="H30" s="1424"/>
      <c r="I30" s="1424"/>
      <c r="J30" s="1424"/>
      <c r="K30" s="1424"/>
      <c r="L30" s="1424"/>
      <c r="M30" s="1424"/>
      <c r="N30" s="407"/>
      <c r="O30" s="43"/>
    </row>
    <row r="31" spans="1:15" s="44" customFormat="1" ht="64.5" customHeight="1">
      <c r="A31" s="41"/>
      <c r="B31" s="42"/>
      <c r="C31" s="49"/>
      <c r="D31" s="92"/>
      <c r="E31" s="92"/>
      <c r="F31" s="92"/>
      <c r="G31" s="92"/>
      <c r="H31" s="92"/>
      <c r="I31" s="92"/>
      <c r="J31" s="92"/>
      <c r="K31" s="92"/>
      <c r="L31" s="92"/>
      <c r="M31" s="92"/>
      <c r="N31" s="407"/>
      <c r="O31" s="43"/>
    </row>
    <row r="32" spans="1:15" s="44" customFormat="1" ht="13.5" customHeight="1">
      <c r="A32" s="41"/>
      <c r="B32" s="42"/>
      <c r="C32" s="49"/>
      <c r="D32" s="395"/>
      <c r="E32" s="395"/>
      <c r="F32" s="395"/>
      <c r="G32" s="396"/>
      <c r="H32" s="397" t="s">
        <v>17</v>
      </c>
      <c r="I32" s="394"/>
      <c r="J32" s="52"/>
      <c r="K32" s="396"/>
      <c r="L32" s="397" t="s">
        <v>24</v>
      </c>
      <c r="M32" s="394"/>
      <c r="N32" s="407"/>
      <c r="O32" s="43"/>
    </row>
    <row r="33" spans="1:17" s="44" customFormat="1" ht="6" customHeight="1">
      <c r="A33" s="41"/>
      <c r="B33" s="42"/>
      <c r="C33" s="49"/>
      <c r="D33" s="398"/>
      <c r="E33" s="50"/>
      <c r="F33" s="50"/>
      <c r="G33" s="52"/>
      <c r="H33" s="51"/>
      <c r="I33" s="52"/>
      <c r="J33" s="52"/>
      <c r="K33" s="400"/>
      <c r="L33" s="401"/>
      <c r="M33" s="52"/>
      <c r="N33" s="407"/>
      <c r="O33" s="43"/>
    </row>
    <row r="34" spans="1:17" s="44" customFormat="1" ht="11.25">
      <c r="A34" s="41"/>
      <c r="B34" s="42"/>
      <c r="C34" s="48"/>
      <c r="D34" s="399" t="s">
        <v>44</v>
      </c>
      <c r="E34" s="50" t="s">
        <v>36</v>
      </c>
      <c r="F34" s="50"/>
      <c r="G34" s="50"/>
      <c r="H34" s="51"/>
      <c r="I34" s="50"/>
      <c r="J34" s="52"/>
      <c r="K34" s="402"/>
      <c r="L34" s="52"/>
      <c r="M34" s="52"/>
      <c r="N34" s="407"/>
      <c r="O34" s="43"/>
    </row>
    <row r="35" spans="1:17" s="44" customFormat="1">
      <c r="A35" s="41"/>
      <c r="B35" s="42"/>
      <c r="C35" s="49"/>
      <c r="D35" s="399" t="s">
        <v>3</v>
      </c>
      <c r="E35" s="50" t="s">
        <v>37</v>
      </c>
      <c r="F35" s="50"/>
      <c r="G35" s="52"/>
      <c r="H35" s="51"/>
      <c r="I35" s="52"/>
      <c r="J35" s="52"/>
      <c r="K35" s="1421" t="str">
        <f>MID(capa!C55,23,30)</f>
        <v/>
      </c>
      <c r="L35" s="1422"/>
      <c r="M35" s="52"/>
      <c r="N35" s="407"/>
      <c r="O35" s="43"/>
    </row>
    <row r="36" spans="1:17" s="44" customFormat="1" ht="11.25">
      <c r="A36" s="41"/>
      <c r="B36" s="42"/>
      <c r="C36" s="49"/>
      <c r="D36" s="399" t="s">
        <v>40</v>
      </c>
      <c r="E36" s="50" t="s">
        <v>39</v>
      </c>
      <c r="F36" s="50"/>
      <c r="G36" s="52"/>
      <c r="H36" s="51"/>
      <c r="I36" s="52"/>
      <c r="J36" s="52"/>
      <c r="K36" s="402"/>
      <c r="L36" s="52"/>
      <c r="M36" s="52"/>
      <c r="N36" s="407"/>
      <c r="O36" s="43"/>
    </row>
    <row r="37" spans="1:17" s="44" customFormat="1" ht="11.25">
      <c r="A37" s="41"/>
      <c r="B37" s="42"/>
      <c r="C37" s="48"/>
      <c r="D37" s="399" t="s">
        <v>41</v>
      </c>
      <c r="E37" s="50" t="s">
        <v>20</v>
      </c>
      <c r="F37" s="50"/>
      <c r="G37" s="50"/>
      <c r="H37" s="51"/>
      <c r="I37" s="50"/>
      <c r="J37" s="52"/>
      <c r="K37" s="402"/>
      <c r="L37" s="52"/>
      <c r="M37" s="52"/>
      <c r="N37" s="407"/>
      <c r="O37" s="43"/>
    </row>
    <row r="38" spans="1:17" s="44" customFormat="1" ht="11.25">
      <c r="A38" s="41"/>
      <c r="B38" s="42"/>
      <c r="C38" s="48"/>
      <c r="D38" s="399" t="s">
        <v>15</v>
      </c>
      <c r="E38" s="50" t="s">
        <v>5</v>
      </c>
      <c r="F38" s="50"/>
      <c r="G38" s="50"/>
      <c r="H38" s="51"/>
      <c r="I38" s="50"/>
      <c r="J38" s="52"/>
      <c r="K38" s="402"/>
      <c r="L38" s="52"/>
      <c r="M38" s="52"/>
      <c r="N38" s="407"/>
      <c r="O38" s="43"/>
    </row>
    <row r="39" spans="1:17" s="44" customFormat="1" ht="8.25" customHeight="1">
      <c r="A39" s="41"/>
      <c r="B39" s="42"/>
      <c r="C39" s="42"/>
      <c r="D39" s="42"/>
      <c r="E39" s="42"/>
      <c r="F39" s="42"/>
      <c r="G39" s="42"/>
      <c r="H39" s="42"/>
      <c r="I39" s="42"/>
      <c r="J39" s="42"/>
      <c r="K39" s="37"/>
      <c r="L39" s="42"/>
      <c r="M39" s="42"/>
      <c r="N39" s="407"/>
      <c r="O39" s="43"/>
    </row>
    <row r="40" spans="1:17" ht="13.5" customHeight="1">
      <c r="A40" s="36"/>
      <c r="B40" s="40"/>
      <c r="C40" s="38"/>
      <c r="D40" s="38"/>
      <c r="E40" s="29"/>
      <c r="F40" s="37"/>
      <c r="G40" s="37"/>
      <c r="H40" s="37"/>
      <c r="I40" s="37"/>
      <c r="J40" s="37"/>
      <c r="L40" s="1425">
        <v>41671</v>
      </c>
      <c r="M40" s="1426"/>
      <c r="N40" s="449">
        <v>3</v>
      </c>
      <c r="O40" s="222"/>
      <c r="P40" s="222"/>
    </row>
    <row r="43" spans="1:17">
      <c r="L43" s="222"/>
      <c r="M43" s="222"/>
      <c r="N43" s="222"/>
      <c r="O43" s="222"/>
      <c r="P43" s="222"/>
      <c r="Q43" s="222"/>
    </row>
    <row r="48" spans="1:17">
      <c r="C48" s="1114" t="s">
        <v>495</v>
      </c>
    </row>
    <row r="51" spans="13:14" ht="8.25" customHeight="1"/>
    <row r="53" spans="13:14" ht="9" customHeight="1">
      <c r="N53" s="44"/>
    </row>
    <row r="54" spans="13:14" ht="8.25" customHeight="1">
      <c r="M54" s="53"/>
      <c r="N54" s="53"/>
    </row>
    <row r="55" spans="13:14" ht="9.75" customHeight="1"/>
  </sheetData>
  <customSheetViews>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D22:M22"/>
    <mergeCell ref="D18:M18"/>
    <mergeCell ref="B1:E1"/>
    <mergeCell ref="C3:M4"/>
    <mergeCell ref="D20:M20"/>
    <mergeCell ref="D12:M12"/>
    <mergeCell ref="D10:M10"/>
    <mergeCell ref="D6:M6"/>
    <mergeCell ref="D16:M16"/>
    <mergeCell ref="D14:M14"/>
    <mergeCell ref="D8:M8"/>
    <mergeCell ref="K35:L35"/>
    <mergeCell ref="D28:M28"/>
    <mergeCell ref="D30:M30"/>
    <mergeCell ref="D24:M24"/>
    <mergeCell ref="L40:M40"/>
    <mergeCell ref="D26:M26"/>
  </mergeCells>
  <phoneticPr fontId="3"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sheetPr>
    <tabColor theme="5"/>
  </sheetPr>
  <dimension ref="A1:V73"/>
  <sheetViews>
    <sheetView showRuler="0" zoomScaleNormal="100" workbookViewId="0"/>
  </sheetViews>
  <sheetFormatPr defaultRowHeight="12.75"/>
  <cols>
    <col min="1" max="1" width="1" style="1046" customWidth="1"/>
    <col min="2" max="2" width="2.5703125" style="1046" customWidth="1"/>
    <col min="3" max="3" width="1" style="1046" customWidth="1"/>
    <col min="4" max="4" width="21.85546875" style="1046" customWidth="1"/>
    <col min="5" max="5" width="9.28515625" style="1046" customWidth="1"/>
    <col min="6" max="6" width="5.42578125" style="1046" customWidth="1"/>
    <col min="7" max="7" width="9.28515625" style="1046" customWidth="1"/>
    <col min="8" max="8" width="5.42578125" style="1046" customWidth="1"/>
    <col min="9" max="9" width="9.28515625" style="1046" customWidth="1"/>
    <col min="10" max="10" width="5.42578125" style="1046" customWidth="1"/>
    <col min="11" max="11" width="9.28515625" style="1046" customWidth="1"/>
    <col min="12" max="12" width="5.42578125" style="1046" customWidth="1"/>
    <col min="13" max="13" width="9.28515625" style="1046" customWidth="1"/>
    <col min="14" max="14" width="5.42578125" style="1046" customWidth="1"/>
    <col min="15" max="15" width="2.5703125" style="1046" customWidth="1"/>
    <col min="16" max="16" width="1" style="1046" customWidth="1"/>
    <col min="17" max="16384" width="9.140625" style="1046"/>
  </cols>
  <sheetData>
    <row r="1" spans="1:22" ht="13.5" customHeight="1">
      <c r="A1" s="958"/>
      <c r="B1" s="959"/>
      <c r="C1" s="959"/>
      <c r="D1" s="960"/>
      <c r="E1" s="959"/>
      <c r="F1" s="959"/>
      <c r="G1" s="959"/>
      <c r="H1" s="959"/>
      <c r="I1" s="1434" t="s">
        <v>485</v>
      </c>
      <c r="J1" s="1434"/>
      <c r="K1" s="1434"/>
      <c r="L1" s="1434"/>
      <c r="M1" s="1434"/>
      <c r="N1" s="1434"/>
      <c r="O1" s="961"/>
      <c r="P1" s="962"/>
      <c r="R1" s="1047"/>
      <c r="S1" s="1047"/>
      <c r="T1" s="1047"/>
      <c r="U1" s="1047"/>
      <c r="V1" s="1047"/>
    </row>
    <row r="2" spans="1:22" ht="6" customHeight="1">
      <c r="A2" s="995"/>
      <c r="B2" s="958"/>
      <c r="C2" s="958"/>
      <c r="D2" s="958"/>
      <c r="E2" s="958"/>
      <c r="F2" s="958"/>
      <c r="G2" s="958"/>
      <c r="H2" s="958"/>
      <c r="I2" s="958"/>
      <c r="J2" s="958"/>
      <c r="K2" s="958"/>
      <c r="L2" s="958"/>
      <c r="M2" s="958"/>
      <c r="N2" s="958"/>
      <c r="O2" s="958"/>
      <c r="P2" s="962"/>
      <c r="R2" s="1047"/>
      <c r="S2" s="1047"/>
      <c r="T2" s="1047"/>
      <c r="U2" s="1047"/>
      <c r="V2" s="1047"/>
    </row>
    <row r="3" spans="1:22" ht="13.5" customHeight="1" thickBot="1">
      <c r="A3" s="995"/>
      <c r="B3" s="958"/>
      <c r="C3" s="963"/>
      <c r="D3" s="958"/>
      <c r="E3" s="958"/>
      <c r="F3" s="958"/>
      <c r="G3" s="967"/>
      <c r="H3" s="958"/>
      <c r="I3" s="958"/>
      <c r="J3" s="958"/>
      <c r="K3" s="958"/>
      <c r="L3" s="958"/>
      <c r="M3" s="1435" t="s">
        <v>75</v>
      </c>
      <c r="N3" s="1435"/>
      <c r="O3" s="958"/>
      <c r="P3" s="962"/>
      <c r="R3" s="1047"/>
      <c r="S3" s="1047"/>
      <c r="T3" s="1047"/>
      <c r="U3" s="1047"/>
      <c r="V3" s="1047"/>
    </row>
    <row r="4" spans="1:22" s="1048" customFormat="1" ht="13.5" customHeight="1" thickBot="1">
      <c r="A4" s="1288"/>
      <c r="B4" s="981"/>
      <c r="C4" s="1436" t="s">
        <v>195</v>
      </c>
      <c r="D4" s="1437"/>
      <c r="E4" s="1437"/>
      <c r="F4" s="1437"/>
      <c r="G4" s="1437"/>
      <c r="H4" s="1437"/>
      <c r="I4" s="1437"/>
      <c r="J4" s="1437"/>
      <c r="K4" s="1437"/>
      <c r="L4" s="1437"/>
      <c r="M4" s="1437"/>
      <c r="N4" s="1438"/>
      <c r="O4" s="958"/>
      <c r="P4" s="968"/>
      <c r="R4" s="1047"/>
      <c r="S4" s="1047"/>
      <c r="T4" s="1047"/>
      <c r="U4" s="1289"/>
      <c r="V4" s="1289"/>
    </row>
    <row r="5" spans="1:22" ht="3.75" customHeight="1">
      <c r="A5" s="995"/>
      <c r="B5" s="975"/>
      <c r="C5" s="1439" t="s">
        <v>172</v>
      </c>
      <c r="D5" s="1440"/>
      <c r="E5" s="1135"/>
      <c r="F5" s="1135"/>
      <c r="G5" s="1135"/>
      <c r="H5" s="1135"/>
      <c r="I5" s="1135"/>
      <c r="J5" s="1135"/>
      <c r="K5" s="963"/>
      <c r="L5" s="1135"/>
      <c r="M5" s="1135"/>
      <c r="N5" s="1135"/>
      <c r="O5" s="958"/>
      <c r="P5" s="962"/>
      <c r="R5" s="1047"/>
      <c r="S5" s="1047"/>
      <c r="T5" s="1047"/>
      <c r="U5" s="1047"/>
      <c r="V5" s="1047"/>
    </row>
    <row r="6" spans="1:22" ht="13.5" customHeight="1">
      <c r="A6" s="995"/>
      <c r="B6" s="975"/>
      <c r="C6" s="1441"/>
      <c r="D6" s="1441"/>
      <c r="E6" s="1049" t="s">
        <v>656</v>
      </c>
      <c r="F6" s="1050" t="s">
        <v>34</v>
      </c>
      <c r="G6" s="1049" t="s">
        <v>34</v>
      </c>
      <c r="H6" s="1050" t="s">
        <v>34</v>
      </c>
      <c r="I6" s="1051"/>
      <c r="J6" s="1050" t="s">
        <v>634</v>
      </c>
      <c r="K6" s="1052" t="s">
        <v>34</v>
      </c>
      <c r="L6" s="1053" t="s">
        <v>34</v>
      </c>
      <c r="M6" s="1053" t="s">
        <v>34</v>
      </c>
      <c r="N6" s="1054"/>
      <c r="O6" s="958"/>
      <c r="P6" s="962"/>
      <c r="R6" s="1047"/>
      <c r="S6" s="1047"/>
      <c r="T6" s="1047"/>
      <c r="U6" s="1047"/>
      <c r="V6" s="1047"/>
    </row>
    <row r="7" spans="1:22">
      <c r="A7" s="995"/>
      <c r="B7" s="975"/>
      <c r="C7" s="971"/>
      <c r="D7" s="971"/>
      <c r="E7" s="1442" t="s">
        <v>657</v>
      </c>
      <c r="F7" s="1442"/>
      <c r="G7" s="1442" t="s">
        <v>658</v>
      </c>
      <c r="H7" s="1442"/>
      <c r="I7" s="1442" t="s">
        <v>659</v>
      </c>
      <c r="J7" s="1442"/>
      <c r="K7" s="1442" t="s">
        <v>660</v>
      </c>
      <c r="L7" s="1442"/>
      <c r="M7" s="1442" t="s">
        <v>657</v>
      </c>
      <c r="N7" s="1442"/>
      <c r="O7" s="958"/>
      <c r="P7" s="962"/>
      <c r="R7" s="1047"/>
      <c r="S7" s="1047"/>
      <c r="T7" s="1047"/>
      <c r="U7" s="1047"/>
      <c r="V7" s="1047"/>
    </row>
    <row r="8" spans="1:22" s="1055" customFormat="1" ht="19.5" customHeight="1">
      <c r="A8" s="1290"/>
      <c r="B8" s="1010"/>
      <c r="C8" s="1432" t="s">
        <v>2</v>
      </c>
      <c r="D8" s="1432"/>
      <c r="E8" s="1433">
        <v>10594.5</v>
      </c>
      <c r="F8" s="1433"/>
      <c r="G8" s="1433">
        <v>10521.4</v>
      </c>
      <c r="H8" s="1433"/>
      <c r="I8" s="1433">
        <v>10505.1</v>
      </c>
      <c r="J8" s="1433"/>
      <c r="K8" s="1433">
        <v>10493</v>
      </c>
      <c r="L8" s="1433"/>
      <c r="M8" s="1433">
        <v>10477.799999999999</v>
      </c>
      <c r="N8" s="1433"/>
      <c r="O8" s="958"/>
      <c r="P8" s="972"/>
      <c r="R8" s="1047"/>
      <c r="S8" s="1047"/>
      <c r="T8" s="1047"/>
      <c r="U8" s="1047"/>
      <c r="V8" s="1047"/>
    </row>
    <row r="9" spans="1:22" ht="14.25" customHeight="1">
      <c r="A9" s="995"/>
      <c r="B9" s="958"/>
      <c r="C9" s="974" t="s">
        <v>74</v>
      </c>
      <c r="D9" s="975"/>
      <c r="E9" s="1443">
        <v>5123.1000000000004</v>
      </c>
      <c r="F9" s="1443"/>
      <c r="G9" s="1443">
        <v>5076.3999999999996</v>
      </c>
      <c r="H9" s="1443"/>
      <c r="I9" s="1443">
        <v>5065.8999999999996</v>
      </c>
      <c r="J9" s="1443"/>
      <c r="K9" s="1443">
        <v>5057.8999999999996</v>
      </c>
      <c r="L9" s="1443"/>
      <c r="M9" s="1443">
        <v>5047.7</v>
      </c>
      <c r="N9" s="1443"/>
      <c r="O9" s="976"/>
      <c r="P9" s="962"/>
      <c r="R9" s="1047"/>
      <c r="S9" s="1047"/>
      <c r="T9" s="1047"/>
      <c r="U9" s="1047"/>
      <c r="V9" s="1047"/>
    </row>
    <row r="10" spans="1:22" ht="14.25" customHeight="1">
      <c r="A10" s="995"/>
      <c r="B10" s="958"/>
      <c r="C10" s="974" t="s">
        <v>73</v>
      </c>
      <c r="D10" s="975"/>
      <c r="E10" s="1443">
        <v>5471.4</v>
      </c>
      <c r="F10" s="1443"/>
      <c r="G10" s="1443">
        <v>5445</v>
      </c>
      <c r="H10" s="1443"/>
      <c r="I10" s="1443">
        <v>5439.2</v>
      </c>
      <c r="J10" s="1443"/>
      <c r="K10" s="1443">
        <v>5435.1</v>
      </c>
      <c r="L10" s="1443"/>
      <c r="M10" s="1443">
        <v>5430.1</v>
      </c>
      <c r="N10" s="1443"/>
      <c r="O10" s="976"/>
      <c r="P10" s="962"/>
      <c r="R10" s="1047"/>
      <c r="S10" s="1047"/>
      <c r="T10" s="1047"/>
      <c r="U10" s="1047"/>
      <c r="V10" s="1047"/>
    </row>
    <row r="11" spans="1:22" ht="18.75" customHeight="1">
      <c r="A11" s="995"/>
      <c r="B11" s="958"/>
      <c r="C11" s="974" t="s">
        <v>194</v>
      </c>
      <c r="D11" s="1136"/>
      <c r="E11" s="1443">
        <v>1584.4</v>
      </c>
      <c r="F11" s="1443"/>
      <c r="G11" s="1443">
        <v>1559.9</v>
      </c>
      <c r="H11" s="1443"/>
      <c r="I11" s="1443">
        <v>1554.2</v>
      </c>
      <c r="J11" s="1443"/>
      <c r="K11" s="1443">
        <v>1549.1</v>
      </c>
      <c r="L11" s="1443"/>
      <c r="M11" s="1443">
        <v>1543.6</v>
      </c>
      <c r="N11" s="1443"/>
      <c r="O11" s="976"/>
      <c r="P11" s="962"/>
      <c r="R11" s="1047"/>
      <c r="S11" s="1047"/>
      <c r="T11" s="1047"/>
      <c r="U11" s="1047"/>
      <c r="V11" s="1047"/>
    </row>
    <row r="12" spans="1:22" ht="14.25" customHeight="1">
      <c r="A12" s="995"/>
      <c r="B12" s="958"/>
      <c r="C12" s="974" t="s">
        <v>173</v>
      </c>
      <c r="D12" s="975"/>
      <c r="E12" s="1443">
        <v>1119.9000000000001</v>
      </c>
      <c r="F12" s="1443"/>
      <c r="G12" s="1443">
        <v>1105.8</v>
      </c>
      <c r="H12" s="1443"/>
      <c r="I12" s="1443">
        <v>1098.5</v>
      </c>
      <c r="J12" s="1443"/>
      <c r="K12" s="1443">
        <v>1091.8</v>
      </c>
      <c r="L12" s="1443"/>
      <c r="M12" s="1443">
        <v>1084.5999999999999</v>
      </c>
      <c r="N12" s="1443"/>
      <c r="O12" s="976"/>
      <c r="P12" s="962"/>
      <c r="R12" s="1047"/>
      <c r="S12" s="1047"/>
      <c r="T12" s="1047"/>
      <c r="U12" s="1047"/>
      <c r="V12" s="1047"/>
    </row>
    <row r="13" spans="1:22" ht="14.25" customHeight="1">
      <c r="A13" s="995"/>
      <c r="B13" s="958"/>
      <c r="C13" s="974" t="s">
        <v>174</v>
      </c>
      <c r="D13" s="975"/>
      <c r="E13" s="1443">
        <v>3083.1</v>
      </c>
      <c r="F13" s="1443"/>
      <c r="G13" s="1443">
        <v>3052.7</v>
      </c>
      <c r="H13" s="1443"/>
      <c r="I13" s="1443">
        <v>3039.5</v>
      </c>
      <c r="J13" s="1443"/>
      <c r="K13" s="1443">
        <v>3027.6</v>
      </c>
      <c r="L13" s="1443"/>
      <c r="M13" s="1443">
        <v>3014.7</v>
      </c>
      <c r="N13" s="1443"/>
      <c r="O13" s="976"/>
      <c r="P13" s="962"/>
      <c r="R13" s="1047"/>
      <c r="S13" s="1047"/>
      <c r="T13" s="1047"/>
      <c r="U13" s="1047"/>
      <c r="V13" s="1047"/>
    </row>
    <row r="14" spans="1:22" ht="14.25" customHeight="1">
      <c r="A14" s="995"/>
      <c r="B14" s="958"/>
      <c r="C14" s="974" t="s">
        <v>175</v>
      </c>
      <c r="D14" s="975"/>
      <c r="E14" s="1443">
        <v>4807.2</v>
      </c>
      <c r="F14" s="1443"/>
      <c r="G14" s="1443">
        <v>4802.8999999999996</v>
      </c>
      <c r="H14" s="1443"/>
      <c r="I14" s="1443">
        <v>4812.8</v>
      </c>
      <c r="J14" s="1443"/>
      <c r="K14" s="1443">
        <v>4824.6000000000004</v>
      </c>
      <c r="L14" s="1443"/>
      <c r="M14" s="1443">
        <v>4834.8999999999996</v>
      </c>
      <c r="N14" s="1443"/>
      <c r="O14" s="976"/>
      <c r="P14" s="962"/>
      <c r="R14" s="1047"/>
      <c r="S14" s="1047"/>
      <c r="T14" s="1047"/>
      <c r="U14" s="1047"/>
      <c r="V14" s="1047"/>
    </row>
    <row r="15" spans="1:22" s="1055" customFormat="1" ht="19.5" customHeight="1">
      <c r="A15" s="1290"/>
      <c r="B15" s="1010"/>
      <c r="C15" s="1432" t="s">
        <v>193</v>
      </c>
      <c r="D15" s="1432"/>
      <c r="E15" s="1433">
        <v>5455</v>
      </c>
      <c r="F15" s="1433"/>
      <c r="G15" s="1433">
        <v>5385.4</v>
      </c>
      <c r="H15" s="1433"/>
      <c r="I15" s="1433">
        <v>5391.6</v>
      </c>
      <c r="J15" s="1433"/>
      <c r="K15" s="1433">
        <v>5392.2</v>
      </c>
      <c r="L15" s="1433"/>
      <c r="M15" s="1433">
        <v>5388.2</v>
      </c>
      <c r="N15" s="1433"/>
      <c r="O15" s="977"/>
      <c r="P15" s="972"/>
      <c r="R15" s="1291"/>
    </row>
    <row r="16" spans="1:22" ht="14.25" customHeight="1">
      <c r="A16" s="995"/>
      <c r="B16" s="958"/>
      <c r="C16" s="974" t="s">
        <v>74</v>
      </c>
      <c r="D16" s="975"/>
      <c r="E16" s="1443">
        <v>2873</v>
      </c>
      <c r="F16" s="1443"/>
      <c r="G16" s="1443">
        <v>2831.5</v>
      </c>
      <c r="H16" s="1443"/>
      <c r="I16" s="1443">
        <v>2823.7</v>
      </c>
      <c r="J16" s="1443"/>
      <c r="K16" s="1443">
        <v>2829</v>
      </c>
      <c r="L16" s="1443"/>
      <c r="M16" s="1443">
        <v>2812.8</v>
      </c>
      <c r="N16" s="1443"/>
      <c r="O16" s="976"/>
      <c r="P16" s="962"/>
    </row>
    <row r="17" spans="1:16" ht="14.25" customHeight="1">
      <c r="A17" s="995"/>
      <c r="B17" s="958"/>
      <c r="C17" s="974" t="s">
        <v>73</v>
      </c>
      <c r="D17" s="975"/>
      <c r="E17" s="1443">
        <v>2582</v>
      </c>
      <c r="F17" s="1443"/>
      <c r="G17" s="1443">
        <v>2553.9</v>
      </c>
      <c r="H17" s="1443"/>
      <c r="I17" s="1443">
        <v>2567.9</v>
      </c>
      <c r="J17" s="1443"/>
      <c r="K17" s="1443">
        <v>2563.3000000000002</v>
      </c>
      <c r="L17" s="1443"/>
      <c r="M17" s="1443">
        <v>2575.4</v>
      </c>
      <c r="N17" s="1443"/>
      <c r="O17" s="976"/>
      <c r="P17" s="962"/>
    </row>
    <row r="18" spans="1:16" ht="18.75" customHeight="1">
      <c r="A18" s="995"/>
      <c r="B18" s="958"/>
      <c r="C18" s="974" t="s">
        <v>173</v>
      </c>
      <c r="D18" s="975"/>
      <c r="E18" s="1443">
        <v>412.2</v>
      </c>
      <c r="F18" s="1443"/>
      <c r="G18" s="1443">
        <v>394.3</v>
      </c>
      <c r="H18" s="1443"/>
      <c r="I18" s="1443">
        <v>379.2</v>
      </c>
      <c r="J18" s="1443"/>
      <c r="K18" s="1443">
        <v>407.6</v>
      </c>
      <c r="L18" s="1443"/>
      <c r="M18" s="1443">
        <v>384.2</v>
      </c>
      <c r="N18" s="1443"/>
      <c r="O18" s="976"/>
      <c r="P18" s="962"/>
    </row>
    <row r="19" spans="1:16" ht="14.25" customHeight="1">
      <c r="A19" s="995"/>
      <c r="B19" s="958"/>
      <c r="C19" s="974" t="s">
        <v>174</v>
      </c>
      <c r="D19" s="975"/>
      <c r="E19" s="1443">
        <v>2779.6</v>
      </c>
      <c r="F19" s="1443"/>
      <c r="G19" s="1443">
        <v>2740.9</v>
      </c>
      <c r="H19" s="1443"/>
      <c r="I19" s="1443">
        <v>2726.9</v>
      </c>
      <c r="J19" s="1443"/>
      <c r="K19" s="1443">
        <v>2721.9</v>
      </c>
      <c r="L19" s="1443"/>
      <c r="M19" s="1443">
        <v>2736.7</v>
      </c>
      <c r="N19" s="1443"/>
      <c r="O19" s="976"/>
      <c r="P19" s="962"/>
    </row>
    <row r="20" spans="1:16" ht="14.25" customHeight="1">
      <c r="A20" s="995"/>
      <c r="B20" s="958"/>
      <c r="C20" s="974" t="s">
        <v>175</v>
      </c>
      <c r="D20" s="975"/>
      <c r="E20" s="1443">
        <v>2263.1999999999998</v>
      </c>
      <c r="F20" s="1443"/>
      <c r="G20" s="1443">
        <v>2250.1999999999998</v>
      </c>
      <c r="H20" s="1443"/>
      <c r="I20" s="1443">
        <v>2285.5</v>
      </c>
      <c r="J20" s="1443"/>
      <c r="K20" s="1443">
        <v>2262.8000000000002</v>
      </c>
      <c r="L20" s="1443"/>
      <c r="M20" s="1443">
        <v>2267.3000000000002</v>
      </c>
      <c r="N20" s="1443"/>
      <c r="O20" s="976"/>
      <c r="P20" s="962"/>
    </row>
    <row r="21" spans="1:16" s="1140" customFormat="1" ht="19.5" customHeight="1">
      <c r="A21" s="1292"/>
      <c r="B21" s="1293"/>
      <c r="C21" s="1432" t="s">
        <v>609</v>
      </c>
      <c r="D21" s="1432"/>
      <c r="E21" s="1444">
        <v>60.5</v>
      </c>
      <c r="F21" s="1444"/>
      <c r="G21" s="1444">
        <v>60.1</v>
      </c>
      <c r="H21" s="1444"/>
      <c r="I21" s="1444">
        <v>60.2</v>
      </c>
      <c r="J21" s="1444"/>
      <c r="K21" s="1444">
        <v>60.3</v>
      </c>
      <c r="L21" s="1444"/>
      <c r="M21" s="1444">
        <v>60.3</v>
      </c>
      <c r="N21" s="1444"/>
      <c r="O21" s="1139"/>
      <c r="P21" s="1138"/>
    </row>
    <row r="22" spans="1:16" ht="14.25" customHeight="1">
      <c r="A22" s="995"/>
      <c r="B22" s="958"/>
      <c r="C22" s="974" t="s">
        <v>74</v>
      </c>
      <c r="D22" s="975"/>
      <c r="E22" s="1443">
        <v>66.599999999999994</v>
      </c>
      <c r="F22" s="1443"/>
      <c r="G22" s="1443">
        <v>66.2</v>
      </c>
      <c r="H22" s="1443"/>
      <c r="I22" s="1443">
        <v>66.099999999999994</v>
      </c>
      <c r="J22" s="1443"/>
      <c r="K22" s="1443">
        <v>66.3</v>
      </c>
      <c r="L22" s="1443"/>
      <c r="M22" s="1443">
        <v>66</v>
      </c>
      <c r="N22" s="1443"/>
      <c r="O22" s="976"/>
      <c r="P22" s="962"/>
    </row>
    <row r="23" spans="1:16" ht="14.25" customHeight="1">
      <c r="A23" s="995"/>
      <c r="B23" s="958"/>
      <c r="C23" s="974" t="s">
        <v>73</v>
      </c>
      <c r="D23" s="975"/>
      <c r="E23" s="1443">
        <v>55</v>
      </c>
      <c r="F23" s="1443"/>
      <c r="G23" s="1443">
        <v>54.5</v>
      </c>
      <c r="H23" s="1443"/>
      <c r="I23" s="1443">
        <v>54.9</v>
      </c>
      <c r="J23" s="1443"/>
      <c r="K23" s="1443">
        <v>54.8</v>
      </c>
      <c r="L23" s="1443"/>
      <c r="M23" s="1443">
        <v>55.1</v>
      </c>
      <c r="N23" s="1443"/>
      <c r="O23" s="976"/>
      <c r="P23" s="962"/>
    </row>
    <row r="24" spans="1:16" ht="18.75" customHeight="1">
      <c r="A24" s="995"/>
      <c r="B24" s="958"/>
      <c r="C24" s="974" t="s">
        <v>189</v>
      </c>
      <c r="D24" s="975"/>
      <c r="E24" s="1443">
        <v>73.599999999999994</v>
      </c>
      <c r="F24" s="1443"/>
      <c r="G24" s="1443">
        <v>73.3</v>
      </c>
      <c r="H24" s="1443"/>
      <c r="I24" s="1443">
        <v>73.5</v>
      </c>
      <c r="J24" s="1443"/>
      <c r="K24" s="1443">
        <v>73.599999999999994</v>
      </c>
      <c r="L24" s="1443"/>
      <c r="M24" s="1443">
        <v>73.900000000000006</v>
      </c>
      <c r="N24" s="1443"/>
      <c r="O24" s="976"/>
      <c r="P24" s="962"/>
    </row>
    <row r="25" spans="1:16" ht="14.25" customHeight="1">
      <c r="A25" s="995"/>
      <c r="B25" s="958"/>
      <c r="C25" s="974" t="s">
        <v>173</v>
      </c>
      <c r="D25" s="975"/>
      <c r="E25" s="1443">
        <v>36.799999999999997</v>
      </c>
      <c r="F25" s="1443"/>
      <c r="G25" s="1443">
        <v>35.700000000000003</v>
      </c>
      <c r="H25" s="1443"/>
      <c r="I25" s="1443">
        <v>34.5</v>
      </c>
      <c r="J25" s="1443"/>
      <c r="K25" s="1443">
        <v>37.299999999999997</v>
      </c>
      <c r="L25" s="1443"/>
      <c r="M25" s="1443">
        <v>35.4</v>
      </c>
      <c r="N25" s="1443"/>
      <c r="O25" s="976"/>
      <c r="P25" s="962"/>
    </row>
    <row r="26" spans="1:16" ht="14.25" customHeight="1">
      <c r="A26" s="995"/>
      <c r="B26" s="958"/>
      <c r="C26" s="974" t="s">
        <v>174</v>
      </c>
      <c r="D26" s="958"/>
      <c r="E26" s="1445">
        <v>90.2</v>
      </c>
      <c r="F26" s="1445"/>
      <c r="G26" s="1445">
        <v>89.8</v>
      </c>
      <c r="H26" s="1445"/>
      <c r="I26" s="1445">
        <v>89.7</v>
      </c>
      <c r="J26" s="1445"/>
      <c r="K26" s="1445">
        <v>89.9</v>
      </c>
      <c r="L26" s="1445"/>
      <c r="M26" s="1445">
        <v>90.8</v>
      </c>
      <c r="N26" s="1445"/>
      <c r="O26" s="976"/>
      <c r="P26" s="962"/>
    </row>
    <row r="27" spans="1:16" ht="14.25" customHeight="1">
      <c r="A27" s="995"/>
      <c r="B27" s="958"/>
      <c r="C27" s="974" t="s">
        <v>175</v>
      </c>
      <c r="D27" s="958"/>
      <c r="E27" s="1445">
        <v>47.1</v>
      </c>
      <c r="F27" s="1445"/>
      <c r="G27" s="1445">
        <v>46.9</v>
      </c>
      <c r="H27" s="1445"/>
      <c r="I27" s="1445">
        <v>47.5</v>
      </c>
      <c r="J27" s="1445"/>
      <c r="K27" s="1445">
        <v>46.9</v>
      </c>
      <c r="L27" s="1445"/>
      <c r="M27" s="1445">
        <v>46.9</v>
      </c>
      <c r="N27" s="1445"/>
      <c r="O27" s="976"/>
      <c r="P27" s="962"/>
    </row>
    <row r="28" spans="1:16" ht="13.5" customHeight="1">
      <c r="A28" s="995"/>
      <c r="B28" s="958"/>
      <c r="C28" s="978" t="s">
        <v>192</v>
      </c>
      <c r="D28" s="958"/>
      <c r="E28" s="979"/>
      <c r="F28" s="979"/>
      <c r="G28" s="979"/>
      <c r="H28" s="979"/>
      <c r="I28" s="979"/>
      <c r="J28" s="979"/>
      <c r="K28" s="979"/>
      <c r="L28" s="979"/>
      <c r="M28" s="979"/>
      <c r="N28" s="979"/>
      <c r="O28" s="976"/>
      <c r="P28" s="962"/>
    </row>
    <row r="29" spans="1:16" s="1056" customFormat="1" ht="14.25" customHeight="1" thickBot="1">
      <c r="A29" s="1294"/>
      <c r="B29" s="1016"/>
      <c r="C29" s="1011"/>
      <c r="D29" s="986"/>
      <c r="E29" s="1141"/>
      <c r="F29" s="1141"/>
      <c r="G29" s="1141"/>
      <c r="H29" s="1141"/>
      <c r="I29" s="1141"/>
      <c r="J29" s="1141"/>
      <c r="K29" s="1141"/>
      <c r="L29" s="1141"/>
      <c r="M29" s="1435"/>
      <c r="N29" s="1435"/>
      <c r="O29" s="985"/>
      <c r="P29" s="983"/>
    </row>
    <row r="30" spans="1:16" s="1056" customFormat="1" ht="13.5" customHeight="1" thickBot="1">
      <c r="A30" s="1294"/>
      <c r="B30" s="1016"/>
      <c r="C30" s="1448" t="s">
        <v>610</v>
      </c>
      <c r="D30" s="1449"/>
      <c r="E30" s="1449"/>
      <c r="F30" s="1449"/>
      <c r="G30" s="1449"/>
      <c r="H30" s="1449"/>
      <c r="I30" s="1449"/>
      <c r="J30" s="1449"/>
      <c r="K30" s="1449"/>
      <c r="L30" s="1449"/>
      <c r="M30" s="1449"/>
      <c r="N30" s="1450"/>
      <c r="O30" s="985"/>
      <c r="P30" s="983"/>
    </row>
    <row r="31" spans="1:16" s="1056" customFormat="1" ht="3.75" customHeight="1">
      <c r="A31" s="1294"/>
      <c r="B31" s="1016"/>
      <c r="C31" s="1439" t="s">
        <v>176</v>
      </c>
      <c r="D31" s="1440"/>
      <c r="E31" s="981"/>
      <c r="F31" s="981"/>
      <c r="G31" s="981"/>
      <c r="H31" s="981"/>
      <c r="I31" s="981"/>
      <c r="J31" s="981"/>
      <c r="K31" s="981"/>
      <c r="L31" s="981"/>
      <c r="M31" s="981"/>
      <c r="N31" s="981"/>
      <c r="O31" s="985"/>
      <c r="P31" s="983"/>
    </row>
    <row r="32" spans="1:16" ht="13.5" customHeight="1">
      <c r="A32" s="995"/>
      <c r="B32" s="975"/>
      <c r="C32" s="1441"/>
      <c r="D32" s="1441"/>
      <c r="E32" s="1049" t="s">
        <v>656</v>
      </c>
      <c r="F32" s="1050" t="s">
        <v>34</v>
      </c>
      <c r="G32" s="1049" t="s">
        <v>34</v>
      </c>
      <c r="H32" s="1050" t="s">
        <v>34</v>
      </c>
      <c r="I32" s="1051"/>
      <c r="J32" s="1050" t="s">
        <v>634</v>
      </c>
      <c r="K32" s="1052" t="s">
        <v>34</v>
      </c>
      <c r="L32" s="1053" t="s">
        <v>34</v>
      </c>
      <c r="M32" s="1053" t="s">
        <v>34</v>
      </c>
      <c r="N32" s="1054"/>
      <c r="O32" s="958"/>
      <c r="P32" s="962"/>
    </row>
    <row r="33" spans="1:18" s="1056" customFormat="1" ht="12.75" customHeight="1">
      <c r="A33" s="1294"/>
      <c r="B33" s="1016"/>
      <c r="C33" s="971"/>
      <c r="D33" s="971"/>
      <c r="E33" s="1442" t="str">
        <f>+E7</f>
        <v>4.º trimestre</v>
      </c>
      <c r="F33" s="1442"/>
      <c r="G33" s="1442" t="str">
        <f>+G7</f>
        <v>1.º trimestre</v>
      </c>
      <c r="H33" s="1442"/>
      <c r="I33" s="1442" t="str">
        <f>+I7</f>
        <v>2.º trimestre</v>
      </c>
      <c r="J33" s="1442"/>
      <c r="K33" s="1442" t="str">
        <f>+K7</f>
        <v>3.º trimestre</v>
      </c>
      <c r="L33" s="1442"/>
      <c r="M33" s="1442" t="str">
        <f>+M7</f>
        <v>4.º trimestre</v>
      </c>
      <c r="N33" s="1442"/>
      <c r="O33" s="985"/>
      <c r="P33" s="983"/>
    </row>
    <row r="34" spans="1:18" s="1056" customFormat="1" ht="12.75" customHeight="1">
      <c r="A34" s="1294"/>
      <c r="B34" s="1016"/>
      <c r="C34" s="971"/>
      <c r="D34" s="971"/>
      <c r="E34" s="1295" t="s">
        <v>177</v>
      </c>
      <c r="F34" s="1295" t="s">
        <v>113</v>
      </c>
      <c r="G34" s="1295" t="s">
        <v>177</v>
      </c>
      <c r="H34" s="1295" t="s">
        <v>113</v>
      </c>
      <c r="I34" s="1296" t="s">
        <v>177</v>
      </c>
      <c r="J34" s="1296" t="s">
        <v>113</v>
      </c>
      <c r="K34" s="1296" t="s">
        <v>177</v>
      </c>
      <c r="L34" s="1296" t="s">
        <v>113</v>
      </c>
      <c r="M34" s="1296" t="s">
        <v>177</v>
      </c>
      <c r="N34" s="1296" t="s">
        <v>113</v>
      </c>
      <c r="O34" s="985"/>
      <c r="P34" s="983"/>
    </row>
    <row r="35" spans="1:18" s="1056" customFormat="1" ht="19.5" customHeight="1">
      <c r="A35" s="1294"/>
      <c r="B35" s="1016"/>
      <c r="C35" s="1432" t="s">
        <v>2</v>
      </c>
      <c r="D35" s="1432"/>
      <c r="E35" s="1297">
        <v>10594.5</v>
      </c>
      <c r="F35" s="1143">
        <f>+E35/E35*100</f>
        <v>100</v>
      </c>
      <c r="G35" s="1297">
        <v>10521.4</v>
      </c>
      <c r="H35" s="1143">
        <f>+G35/G35*100</f>
        <v>100</v>
      </c>
      <c r="I35" s="1297">
        <v>10505.1</v>
      </c>
      <c r="J35" s="1143">
        <f>+I35/I35*100</f>
        <v>100</v>
      </c>
      <c r="K35" s="1297">
        <v>10493</v>
      </c>
      <c r="L35" s="1143">
        <f>+K35/K35*100</f>
        <v>100</v>
      </c>
      <c r="M35" s="1143">
        <v>10477.799999999999</v>
      </c>
      <c r="N35" s="1143">
        <f>+M35/M35*100</f>
        <v>100</v>
      </c>
      <c r="O35" s="985"/>
      <c r="P35" s="983"/>
    </row>
    <row r="36" spans="1:18" s="1056" customFormat="1" ht="14.25" customHeight="1">
      <c r="A36" s="1294"/>
      <c r="B36" s="1016"/>
      <c r="C36" s="1030"/>
      <c r="D36" s="986" t="s">
        <v>74</v>
      </c>
      <c r="E36" s="1298">
        <v>5123.1000000000004</v>
      </c>
      <c r="F36" s="1145">
        <f>+E36/E35*100</f>
        <v>48.356222568313747</v>
      </c>
      <c r="G36" s="1298">
        <v>5076.3999999999996</v>
      </c>
      <c r="H36" s="1145">
        <f>+G36/G35*100</f>
        <v>48.248331971030467</v>
      </c>
      <c r="I36" s="1298">
        <v>5065.8999999999996</v>
      </c>
      <c r="J36" s="1145">
        <f>+I36/I35*100</f>
        <v>48.223243948177547</v>
      </c>
      <c r="K36" s="1298">
        <v>5057.8999999999996</v>
      </c>
      <c r="L36" s="1145">
        <f>+K36/K35*100</f>
        <v>48.202611264652624</v>
      </c>
      <c r="M36" s="1145">
        <v>5047.7</v>
      </c>
      <c r="N36" s="1145">
        <f>+M36/M35*100</f>
        <v>48.175189448166599</v>
      </c>
      <c r="O36" s="985"/>
      <c r="P36" s="983"/>
    </row>
    <row r="37" spans="1:18" s="1056" customFormat="1" ht="14.25" customHeight="1">
      <c r="A37" s="1294"/>
      <c r="B37" s="1016"/>
      <c r="C37" s="982"/>
      <c r="D37" s="986" t="s">
        <v>73</v>
      </c>
      <c r="E37" s="1298">
        <v>5471.4</v>
      </c>
      <c r="F37" s="1145">
        <f>+E37/E35*100</f>
        <v>51.643777431686246</v>
      </c>
      <c r="G37" s="1298">
        <v>5445</v>
      </c>
      <c r="H37" s="1145">
        <f>+G37/G35*100</f>
        <v>51.751668028969533</v>
      </c>
      <c r="I37" s="1298">
        <v>5439.2</v>
      </c>
      <c r="J37" s="1145">
        <f>+I37/I35*100</f>
        <v>51.776756051822446</v>
      </c>
      <c r="K37" s="1298">
        <v>5435.1</v>
      </c>
      <c r="L37" s="1145">
        <f>+K37/K35*100</f>
        <v>51.797388735347383</v>
      </c>
      <c r="M37" s="1145">
        <v>5430.1</v>
      </c>
      <c r="N37" s="1145">
        <f>+M37/M35*100</f>
        <v>51.824810551833409</v>
      </c>
      <c r="O37" s="985"/>
      <c r="P37" s="983"/>
    </row>
    <row r="38" spans="1:18" s="1056" customFormat="1" ht="19.5" customHeight="1">
      <c r="A38" s="1294"/>
      <c r="B38" s="1016"/>
      <c r="C38" s="1011" t="s">
        <v>194</v>
      </c>
      <c r="D38" s="982"/>
      <c r="E38" s="1299">
        <v>1584.4</v>
      </c>
      <c r="F38" s="1144">
        <f>+E38/$M$35*100</f>
        <v>15.121494970318198</v>
      </c>
      <c r="G38" s="1299">
        <v>1559.9</v>
      </c>
      <c r="H38" s="1144">
        <f>+G38/$M$35*100</f>
        <v>14.887667258393938</v>
      </c>
      <c r="I38" s="1299">
        <v>1554.2</v>
      </c>
      <c r="J38" s="1144">
        <f>+I38/$M$35*100</f>
        <v>14.833266525415642</v>
      </c>
      <c r="K38" s="1299">
        <v>1549.1</v>
      </c>
      <c r="L38" s="1144">
        <f>+K38/$M$35*100</f>
        <v>14.784592185382428</v>
      </c>
      <c r="M38" s="1144">
        <v>1543.6</v>
      </c>
      <c r="N38" s="1144">
        <f>+M38/$M$35*100</f>
        <v>14.732100250052493</v>
      </c>
      <c r="O38" s="985"/>
      <c r="P38" s="983"/>
    </row>
    <row r="39" spans="1:18" s="1056" customFormat="1" ht="14.25" customHeight="1">
      <c r="A39" s="1294"/>
      <c r="B39" s="1016"/>
      <c r="C39" s="1011"/>
      <c r="D39" s="986" t="s">
        <v>74</v>
      </c>
      <c r="E39" s="1298">
        <v>808.7</v>
      </c>
      <c r="F39" s="1145">
        <f>+E39/E38*100</f>
        <v>51.041403685937894</v>
      </c>
      <c r="G39" s="1298">
        <v>797.3</v>
      </c>
      <c r="H39" s="1145">
        <f>+G39/G38*100</f>
        <v>51.112250785306742</v>
      </c>
      <c r="I39" s="1298">
        <v>794</v>
      </c>
      <c r="J39" s="1145">
        <f>+I39/I38*100</f>
        <v>51.087376142066653</v>
      </c>
      <c r="K39" s="1298">
        <v>791.1</v>
      </c>
      <c r="L39" s="1145">
        <f>+K39/K38*100</f>
        <v>51.068362274869287</v>
      </c>
      <c r="M39" s="1145">
        <v>787.9</v>
      </c>
      <c r="N39" s="1145">
        <f>+M39/M38*100</f>
        <v>51.043016325472919</v>
      </c>
      <c r="O39" s="985"/>
      <c r="P39" s="983"/>
    </row>
    <row r="40" spans="1:18" s="1056" customFormat="1" ht="14.25" customHeight="1">
      <c r="A40" s="1294"/>
      <c r="B40" s="1016"/>
      <c r="C40" s="1011"/>
      <c r="D40" s="986" t="s">
        <v>73</v>
      </c>
      <c r="E40" s="1298">
        <v>775.7</v>
      </c>
      <c r="F40" s="1145">
        <f>+E40/E38*100</f>
        <v>48.958596314062106</v>
      </c>
      <c r="G40" s="1298">
        <v>762.7</v>
      </c>
      <c r="H40" s="1145">
        <f>+G40/G38*100</f>
        <v>48.894159882043716</v>
      </c>
      <c r="I40" s="1298">
        <v>760.2</v>
      </c>
      <c r="J40" s="1145">
        <f>+I40/I38*100</f>
        <v>48.912623857933347</v>
      </c>
      <c r="K40" s="1298">
        <v>758</v>
      </c>
      <c r="L40" s="1145">
        <f>+K40/K38*100</f>
        <v>48.93163772513072</v>
      </c>
      <c r="M40" s="1145">
        <v>755.7</v>
      </c>
      <c r="N40" s="1145">
        <f>+M40/M38*100</f>
        <v>48.956983674527088</v>
      </c>
      <c r="O40" s="985"/>
      <c r="P40" s="983"/>
    </row>
    <row r="41" spans="1:18" s="1056" customFormat="1" ht="19.5" customHeight="1">
      <c r="A41" s="1294"/>
      <c r="B41" s="1016"/>
      <c r="C41" s="1011" t="s">
        <v>173</v>
      </c>
      <c r="D41" s="982"/>
      <c r="E41" s="1299">
        <v>1119.9000000000001</v>
      </c>
      <c r="F41" s="1144">
        <f>+E41/$M$35*100</f>
        <v>10.688312431999085</v>
      </c>
      <c r="G41" s="1299">
        <v>1105.8</v>
      </c>
      <c r="H41" s="1144">
        <f>+G41/$M$35*100</f>
        <v>10.553742197789614</v>
      </c>
      <c r="I41" s="1299">
        <v>1098.5</v>
      </c>
      <c r="J41" s="1144">
        <f>+I41/$M$35*100</f>
        <v>10.484071083624427</v>
      </c>
      <c r="K41" s="1299">
        <v>1091.8</v>
      </c>
      <c r="L41" s="1144">
        <f>+K41/$M$35*100</f>
        <v>10.420126362404321</v>
      </c>
      <c r="M41" s="1144">
        <v>1084.5999999999999</v>
      </c>
      <c r="N41" s="1144">
        <f>+M41/$M$35*100</f>
        <v>10.351409647063313</v>
      </c>
      <c r="O41" s="985"/>
      <c r="P41" s="983"/>
      <c r="R41" s="1300"/>
    </row>
    <row r="42" spans="1:18" s="1056" customFormat="1" ht="14.25" customHeight="1">
      <c r="A42" s="1294"/>
      <c r="B42" s="1016"/>
      <c r="C42" s="1011"/>
      <c r="D42" s="986" t="s">
        <v>74</v>
      </c>
      <c r="E42" s="1298">
        <v>570.70000000000005</v>
      </c>
      <c r="F42" s="1145">
        <f>+E42/E41*100</f>
        <v>50.959907134565583</v>
      </c>
      <c r="G42" s="1298">
        <v>563.20000000000005</v>
      </c>
      <c r="H42" s="1145">
        <f>+G42/G41*100</f>
        <v>50.931452342195705</v>
      </c>
      <c r="I42" s="1298">
        <v>559.29999999999995</v>
      </c>
      <c r="J42" s="1145">
        <f>+I42/I41*100</f>
        <v>50.914883932635412</v>
      </c>
      <c r="K42" s="1298">
        <v>555.6</v>
      </c>
      <c r="L42" s="1145">
        <f>+K42/K41*100</f>
        <v>50.888441106429752</v>
      </c>
      <c r="M42" s="1145">
        <v>551.70000000000005</v>
      </c>
      <c r="N42" s="1145">
        <f>+M42/M41*100</f>
        <v>50.866678959985258</v>
      </c>
      <c r="O42" s="985"/>
      <c r="P42" s="983"/>
      <c r="R42" s="1300"/>
    </row>
    <row r="43" spans="1:18" s="1056" customFormat="1" ht="14.25" customHeight="1">
      <c r="A43" s="1294"/>
      <c r="B43" s="1016"/>
      <c r="C43" s="1011"/>
      <c r="D43" s="986" t="s">
        <v>73</v>
      </c>
      <c r="E43" s="1298">
        <v>549.20000000000005</v>
      </c>
      <c r="F43" s="1145">
        <f>+E43/E41*100</f>
        <v>49.040092865434417</v>
      </c>
      <c r="G43" s="1298">
        <v>542.6</v>
      </c>
      <c r="H43" s="1145">
        <f>+G43/G41*100</f>
        <v>49.068547657804309</v>
      </c>
      <c r="I43" s="1298">
        <v>539.29999999999995</v>
      </c>
      <c r="J43" s="1145">
        <f>+I43/I41*100</f>
        <v>49.094219390077377</v>
      </c>
      <c r="K43" s="1298">
        <v>536.1</v>
      </c>
      <c r="L43" s="1145">
        <f>+K43/K41*100</f>
        <v>49.102399706906027</v>
      </c>
      <c r="M43" s="1145">
        <v>532.9</v>
      </c>
      <c r="N43" s="1145">
        <f>+M43/M41*100</f>
        <v>49.133321040014756</v>
      </c>
      <c r="O43" s="985"/>
      <c r="P43" s="983"/>
    </row>
    <row r="44" spans="1:18" s="1056" customFormat="1" ht="19.5" customHeight="1">
      <c r="A44" s="1294"/>
      <c r="B44" s="1016"/>
      <c r="C44" s="1011" t="s">
        <v>611</v>
      </c>
      <c r="D44" s="982"/>
      <c r="E44" s="1299">
        <v>1440.9</v>
      </c>
      <c r="F44" s="1144">
        <f>+E44/$M$35*100</f>
        <v>13.751932657618967</v>
      </c>
      <c r="G44" s="1299">
        <v>1410.8</v>
      </c>
      <c r="H44" s="1144">
        <f>+G44/$M$35*100</f>
        <v>13.464658611540592</v>
      </c>
      <c r="I44" s="1299">
        <v>1396.2</v>
      </c>
      <c r="J44" s="1144">
        <f>+I44/$M$35*100</f>
        <v>13.325316383210218</v>
      </c>
      <c r="K44" s="1299">
        <v>1382.1</v>
      </c>
      <c r="L44" s="1144">
        <f>+K44/$M$35*100</f>
        <v>13.190746149000745</v>
      </c>
      <c r="M44" s="1144">
        <v>1367.6</v>
      </c>
      <c r="N44" s="1144">
        <f>+M44/$M$35*100</f>
        <v>13.05235831949455</v>
      </c>
      <c r="O44" s="985"/>
      <c r="P44" s="983"/>
    </row>
    <row r="45" spans="1:18" s="1056" customFormat="1" ht="14.25" customHeight="1">
      <c r="A45" s="1294"/>
      <c r="B45" s="1016"/>
      <c r="C45" s="1011"/>
      <c r="D45" s="986" t="s">
        <v>74</v>
      </c>
      <c r="E45" s="1298">
        <v>728.3</v>
      </c>
      <c r="F45" s="1145">
        <f>+E45/E44*100</f>
        <v>50.544798389895199</v>
      </c>
      <c r="G45" s="1298">
        <v>711.1</v>
      </c>
      <c r="H45" s="1145">
        <f>+G45/G44*100</f>
        <v>50.404026084491072</v>
      </c>
      <c r="I45" s="1298">
        <v>703.3</v>
      </c>
      <c r="J45" s="1145">
        <f>+I45/I44*100</f>
        <v>50.372439478584731</v>
      </c>
      <c r="K45" s="1298">
        <v>695.9</v>
      </c>
      <c r="L45" s="1145">
        <f>+K45/K44*100</f>
        <v>50.350915273858618</v>
      </c>
      <c r="M45" s="1145">
        <v>688.1</v>
      </c>
      <c r="N45" s="1145">
        <f>+M45/M44*100</f>
        <v>50.314419420883304</v>
      </c>
      <c r="O45" s="985"/>
      <c r="P45" s="983"/>
    </row>
    <row r="46" spans="1:18" s="1056" customFormat="1" ht="14.25" customHeight="1">
      <c r="A46" s="1294"/>
      <c r="B46" s="1016"/>
      <c r="C46" s="1011"/>
      <c r="D46" s="986" t="s">
        <v>73</v>
      </c>
      <c r="E46" s="1298">
        <v>712.7</v>
      </c>
      <c r="F46" s="1145">
        <f>+E46/E44*100</f>
        <v>49.462141716982444</v>
      </c>
      <c r="G46" s="1298">
        <v>699.7</v>
      </c>
      <c r="H46" s="1145">
        <f>+G46/G44*100</f>
        <v>49.595973915508935</v>
      </c>
      <c r="I46" s="1298">
        <v>692.8</v>
      </c>
      <c r="J46" s="1145">
        <f>+I46/I44*100</f>
        <v>49.620398223750172</v>
      </c>
      <c r="K46" s="1298">
        <v>686.2</v>
      </c>
      <c r="L46" s="1145">
        <f>+K46/K44*100</f>
        <v>49.649084726141382</v>
      </c>
      <c r="M46" s="1145">
        <v>679.5</v>
      </c>
      <c r="N46" s="1145">
        <f>+M46/M44*100</f>
        <v>49.685580579116703</v>
      </c>
      <c r="O46" s="985"/>
      <c r="P46" s="983"/>
    </row>
    <row r="47" spans="1:18" s="1056" customFormat="1" ht="19.5" customHeight="1">
      <c r="A47" s="1294"/>
      <c r="B47" s="1016"/>
      <c r="C47" s="1011" t="s">
        <v>612</v>
      </c>
      <c r="D47" s="982"/>
      <c r="E47" s="1299">
        <v>1642.2</v>
      </c>
      <c r="F47" s="1144">
        <f>+E47/$M$35*100</f>
        <v>15.673137490694614</v>
      </c>
      <c r="G47" s="1299">
        <v>1641.9</v>
      </c>
      <c r="H47" s="1144">
        <f>+G47/$M$35*100</f>
        <v>15.670274294222072</v>
      </c>
      <c r="I47" s="1299">
        <v>1643.4</v>
      </c>
      <c r="J47" s="1144">
        <f>+I47/$M$35*100</f>
        <v>15.684590276584782</v>
      </c>
      <c r="K47" s="1299">
        <v>1645.5</v>
      </c>
      <c r="L47" s="1144">
        <f>+K47/$M$35*100</f>
        <v>15.704632651892576</v>
      </c>
      <c r="M47" s="1144">
        <v>1647.1</v>
      </c>
      <c r="N47" s="1144">
        <f>+M47/$M$35*100</f>
        <v>15.719903033079463</v>
      </c>
      <c r="O47" s="985"/>
      <c r="P47" s="983"/>
    </row>
    <row r="48" spans="1:18" s="1056" customFormat="1" ht="14.25" customHeight="1">
      <c r="A48" s="1294"/>
      <c r="B48" s="1016"/>
      <c r="C48" s="1011"/>
      <c r="D48" s="986" t="s">
        <v>74</v>
      </c>
      <c r="E48" s="1298">
        <v>822.3</v>
      </c>
      <c r="F48" s="1145">
        <f>+E48/E47*100</f>
        <v>50.073072707343805</v>
      </c>
      <c r="G48" s="1298">
        <v>820.5</v>
      </c>
      <c r="H48" s="1145">
        <f>+G48/G47*100</f>
        <v>49.97259272793714</v>
      </c>
      <c r="I48" s="1298">
        <v>821.1</v>
      </c>
      <c r="J48" s="1145">
        <f>+I48/I47*100</f>
        <v>49.963490324936103</v>
      </c>
      <c r="K48" s="1298">
        <v>822.2</v>
      </c>
      <c r="L48" s="1145">
        <f>+K48/K47*100</f>
        <v>49.966575508963842</v>
      </c>
      <c r="M48" s="1145">
        <v>822.9</v>
      </c>
      <c r="N48" s="1145">
        <f>+M48/M47*100</f>
        <v>49.960536700868197</v>
      </c>
      <c r="O48" s="985"/>
      <c r="P48" s="983"/>
    </row>
    <row r="49" spans="1:16" s="1056" customFormat="1" ht="14.25" customHeight="1">
      <c r="A49" s="1294"/>
      <c r="B49" s="1016"/>
      <c r="C49" s="1011"/>
      <c r="D49" s="986" t="s">
        <v>73</v>
      </c>
      <c r="E49" s="1298">
        <v>819.8</v>
      </c>
      <c r="F49" s="1145">
        <f>+E49/E47*100</f>
        <v>49.920837900377542</v>
      </c>
      <c r="G49" s="1298">
        <v>821.4</v>
      </c>
      <c r="H49" s="1145">
        <f>+G49/G47*100</f>
        <v>50.027407272062852</v>
      </c>
      <c r="I49" s="1298">
        <v>822.2</v>
      </c>
      <c r="J49" s="1145">
        <f>+I49/I47*100</f>
        <v>50.030424729219916</v>
      </c>
      <c r="K49" s="1298">
        <v>823.3</v>
      </c>
      <c r="L49" s="1145">
        <f>+K49/K47*100</f>
        <v>50.033424491036158</v>
      </c>
      <c r="M49" s="1145">
        <v>824.2</v>
      </c>
      <c r="N49" s="1145">
        <f>+M49/M47*100</f>
        <v>50.039463299131818</v>
      </c>
      <c r="O49" s="985"/>
      <c r="P49" s="983"/>
    </row>
    <row r="50" spans="1:16" s="1056" customFormat="1" ht="19.5" customHeight="1">
      <c r="A50" s="1294"/>
      <c r="B50" s="1016"/>
      <c r="C50" s="1011" t="s">
        <v>613</v>
      </c>
      <c r="D50" s="982"/>
      <c r="E50" s="1299">
        <v>2822.8</v>
      </c>
      <c r="F50" s="1144">
        <f>+E50/$M$35*100</f>
        <v>26.940770008971356</v>
      </c>
      <c r="G50" s="1299">
        <v>2824.4</v>
      </c>
      <c r="H50" s="1144">
        <f>+G50/$M$35*100</f>
        <v>26.956040390158243</v>
      </c>
      <c r="I50" s="1299">
        <v>2828.9</v>
      </c>
      <c r="J50" s="1144">
        <f>+I50/$M$35*100</f>
        <v>26.99898833724637</v>
      </c>
      <c r="K50" s="1299">
        <v>2834.6</v>
      </c>
      <c r="L50" s="1144">
        <f>+K50/$M$35*100</f>
        <v>27.053389070224664</v>
      </c>
      <c r="M50" s="1144">
        <v>2839.4</v>
      </c>
      <c r="N50" s="1144">
        <f>+M50/$M$35*100</f>
        <v>27.099200213785341</v>
      </c>
      <c r="O50" s="985"/>
      <c r="P50" s="983"/>
    </row>
    <row r="51" spans="1:16" s="1056" customFormat="1" ht="14.25" customHeight="1">
      <c r="A51" s="1294"/>
      <c r="B51" s="1016"/>
      <c r="C51" s="1011"/>
      <c r="D51" s="986" t="s">
        <v>74</v>
      </c>
      <c r="E51" s="1298">
        <v>1364.8</v>
      </c>
      <c r="F51" s="1145">
        <f>+E51/E50*100</f>
        <v>48.349156865523589</v>
      </c>
      <c r="G51" s="1298">
        <v>1360.9</v>
      </c>
      <c r="H51" s="1145">
        <f>+G51/G50*100</f>
        <v>48.183685030448949</v>
      </c>
      <c r="I51" s="1298">
        <v>1362.9</v>
      </c>
      <c r="J51" s="1145">
        <f>+I51/I50*100</f>
        <v>48.177736929548587</v>
      </c>
      <c r="K51" s="1298">
        <v>1365.6</v>
      </c>
      <c r="L51" s="1145">
        <f>+K51/K50*100</f>
        <v>48.176109503986453</v>
      </c>
      <c r="M51" s="1145">
        <v>1367.6</v>
      </c>
      <c r="N51" s="1145">
        <f>+M51/M50*100</f>
        <v>48.165105303937445</v>
      </c>
      <c r="O51" s="985"/>
      <c r="P51" s="983"/>
    </row>
    <row r="52" spans="1:16" s="1056" customFormat="1" ht="14.25" customHeight="1">
      <c r="A52" s="1294"/>
      <c r="B52" s="1016"/>
      <c r="C52" s="1011"/>
      <c r="D52" s="986" t="s">
        <v>73</v>
      </c>
      <c r="E52" s="1298">
        <v>1458</v>
      </c>
      <c r="F52" s="1145">
        <f>+E52/E50*100</f>
        <v>51.650843134476396</v>
      </c>
      <c r="G52" s="1298">
        <v>1463.5</v>
      </c>
      <c r="H52" s="1145">
        <f>+G52/G50*100</f>
        <v>51.816314969551058</v>
      </c>
      <c r="I52" s="1298">
        <v>1466</v>
      </c>
      <c r="J52" s="1145">
        <f>+I52/I50*100</f>
        <v>51.822263070451413</v>
      </c>
      <c r="K52" s="1298">
        <v>1469</v>
      </c>
      <c r="L52" s="1145">
        <f>+K52/K50*100</f>
        <v>51.823890496013547</v>
      </c>
      <c r="M52" s="1145">
        <v>1471.7</v>
      </c>
      <c r="N52" s="1145">
        <f>+M52/M50*100</f>
        <v>51.83137282524477</v>
      </c>
      <c r="O52" s="985"/>
      <c r="P52" s="983"/>
    </row>
    <row r="53" spans="1:16" s="1056" customFormat="1" ht="19.5" customHeight="1">
      <c r="A53" s="1294"/>
      <c r="B53" s="1016"/>
      <c r="C53" s="1011" t="s">
        <v>498</v>
      </c>
      <c r="D53" s="982"/>
      <c r="E53" s="1299">
        <v>1984.4</v>
      </c>
      <c r="F53" s="1144">
        <f>+E53/$M$35*100</f>
        <v>18.939090267040793</v>
      </c>
      <c r="G53" s="1299">
        <v>1978.6</v>
      </c>
      <c r="H53" s="1144">
        <f>+G53/$M$35*100</f>
        <v>18.883735135238314</v>
      </c>
      <c r="I53" s="1299">
        <v>1983.9</v>
      </c>
      <c r="J53" s="1144">
        <f>+I53/$M$35*100</f>
        <v>18.934318272919889</v>
      </c>
      <c r="K53" s="1299">
        <v>1990</v>
      </c>
      <c r="L53" s="1144">
        <f>+K53/$M$35*100</f>
        <v>18.99253660119491</v>
      </c>
      <c r="M53" s="1144">
        <v>1995.5</v>
      </c>
      <c r="N53" s="1144">
        <f>+M53/$M$35*100</f>
        <v>19.045028536524843</v>
      </c>
      <c r="O53" s="985"/>
      <c r="P53" s="983"/>
    </row>
    <row r="54" spans="1:16" s="1056" customFormat="1" ht="14.25" customHeight="1">
      <c r="A54" s="1294"/>
      <c r="B54" s="1016"/>
      <c r="C54" s="1011"/>
      <c r="D54" s="986" t="s">
        <v>74</v>
      </c>
      <c r="E54" s="1298">
        <v>828.4</v>
      </c>
      <c r="F54" s="1145">
        <f>+E54/E53*100</f>
        <v>41.745615803265466</v>
      </c>
      <c r="G54" s="1298">
        <v>823.4</v>
      </c>
      <c r="H54" s="1145">
        <f>+G54/G53*100</f>
        <v>41.615283533811784</v>
      </c>
      <c r="I54" s="1298">
        <v>825.2</v>
      </c>
      <c r="J54" s="1145">
        <f>+I54/I53*100</f>
        <v>41.594838449518626</v>
      </c>
      <c r="K54" s="1298">
        <v>827.5</v>
      </c>
      <c r="L54" s="1145">
        <f>+K54/K53*100</f>
        <v>41.582914572864318</v>
      </c>
      <c r="M54" s="1145">
        <v>829.4</v>
      </c>
      <c r="N54" s="1145">
        <f>+M54/M53*100</f>
        <v>41.563517915309447</v>
      </c>
      <c r="O54" s="985"/>
      <c r="P54" s="983"/>
    </row>
    <row r="55" spans="1:16" s="1056" customFormat="1" ht="14.25" customHeight="1">
      <c r="A55" s="1294"/>
      <c r="B55" s="1016"/>
      <c r="C55" s="1011"/>
      <c r="D55" s="986" t="s">
        <v>73</v>
      </c>
      <c r="E55" s="1298">
        <v>1156</v>
      </c>
      <c r="F55" s="1145">
        <f>+E55/E53*100</f>
        <v>58.254384196734534</v>
      </c>
      <c r="G55" s="1298">
        <v>1155.2</v>
      </c>
      <c r="H55" s="1145">
        <f>+G55/G53*100</f>
        <v>58.384716466188216</v>
      </c>
      <c r="I55" s="1298">
        <v>1158.5999999999999</v>
      </c>
      <c r="J55" s="1145">
        <f>+I55/I53*100</f>
        <v>58.4001209738394</v>
      </c>
      <c r="K55" s="1298">
        <v>1162.5</v>
      </c>
      <c r="L55" s="1145">
        <f>+K55/K53*100</f>
        <v>58.417085427135675</v>
      </c>
      <c r="M55" s="1145">
        <v>1166.0999999999999</v>
      </c>
      <c r="N55" s="1145">
        <f>+M55/M53*100</f>
        <v>58.436482084690546</v>
      </c>
      <c r="O55" s="985"/>
      <c r="P55" s="983"/>
    </row>
    <row r="56" spans="1:16" ht="15" customHeight="1">
      <c r="A56" s="995"/>
      <c r="B56" s="1301"/>
      <c r="C56" s="987" t="s">
        <v>178</v>
      </c>
      <c r="D56" s="971"/>
      <c r="E56" s="963"/>
      <c r="F56" s="1302" t="s">
        <v>90</v>
      </c>
      <c r="G56" s="989"/>
      <c r="H56" s="989"/>
      <c r="I56" s="1141"/>
      <c r="J56" s="989"/>
      <c r="K56" s="989"/>
      <c r="L56" s="989"/>
      <c r="M56" s="989"/>
      <c r="N56" s="989"/>
      <c r="O56" s="976"/>
      <c r="P56" s="962"/>
    </row>
    <row r="57" spans="1:16" ht="13.5" customHeight="1">
      <c r="A57" s="962"/>
      <c r="B57" s="990">
        <v>6</v>
      </c>
      <c r="C57" s="1446">
        <v>41671</v>
      </c>
      <c r="D57" s="1446"/>
      <c r="E57" s="975"/>
      <c r="F57" s="975"/>
      <c r="G57" s="975"/>
      <c r="H57" s="975"/>
      <c r="I57" s="975"/>
      <c r="J57" s="975"/>
      <c r="K57" s="975"/>
      <c r="L57" s="975"/>
      <c r="M57" s="975"/>
      <c r="N57" s="975"/>
      <c r="O57" s="975"/>
      <c r="P57" s="975"/>
    </row>
    <row r="58" spans="1:16">
      <c r="M58" s="1057"/>
      <c r="N58" s="1057"/>
    </row>
    <row r="59" spans="1:16">
      <c r="M59" s="1057"/>
      <c r="N59" s="1057"/>
    </row>
    <row r="60" spans="1:16">
      <c r="M60" s="1057"/>
      <c r="N60" s="1057"/>
    </row>
    <row r="61" spans="1:16">
      <c r="M61" s="1057"/>
      <c r="N61" s="1057"/>
    </row>
    <row r="62" spans="1:16">
      <c r="K62" s="1047"/>
      <c r="L62" s="1047"/>
      <c r="M62" s="1058"/>
      <c r="N62" s="1058"/>
      <c r="O62" s="1047"/>
    </row>
    <row r="63" spans="1:16">
      <c r="K63" s="1047"/>
      <c r="L63" s="1047"/>
      <c r="M63" s="1058"/>
      <c r="N63" s="1058"/>
      <c r="O63" s="1047"/>
    </row>
    <row r="64" spans="1:16">
      <c r="K64" s="1047"/>
      <c r="L64" s="1047"/>
      <c r="M64" s="1047"/>
      <c r="N64" s="1047"/>
      <c r="O64" s="1047"/>
    </row>
    <row r="65" spans="11:15">
      <c r="K65" s="1047"/>
      <c r="L65" s="1047"/>
      <c r="M65" s="1047"/>
      <c r="N65" s="1047"/>
      <c r="O65" s="1047"/>
    </row>
    <row r="66" spans="11:15">
      <c r="K66" s="1047"/>
      <c r="L66" s="1047"/>
      <c r="M66" s="1047"/>
      <c r="N66" s="1047"/>
      <c r="O66" s="1047"/>
    </row>
    <row r="67" spans="11:15">
      <c r="K67" s="1047"/>
      <c r="L67" s="1047"/>
      <c r="M67" s="1047"/>
      <c r="N67" s="1047"/>
      <c r="O67" s="1047"/>
    </row>
    <row r="68" spans="11:15" ht="8.25" customHeight="1">
      <c r="K68" s="1047"/>
      <c r="L68" s="1047"/>
      <c r="M68" s="1047"/>
      <c r="N68" s="1047"/>
      <c r="O68" s="1047"/>
    </row>
    <row r="69" spans="11:15">
      <c r="K69" s="1047"/>
      <c r="L69" s="1047"/>
      <c r="M69" s="1047"/>
      <c r="N69" s="1047"/>
      <c r="O69" s="1047"/>
    </row>
    <row r="70" spans="11:15" ht="9" customHeight="1">
      <c r="K70" s="1047"/>
      <c r="L70" s="1047"/>
      <c r="M70" s="1047"/>
      <c r="N70" s="1047"/>
      <c r="O70" s="1142"/>
    </row>
    <row r="71" spans="11:15" ht="8.25" customHeight="1">
      <c r="K71" s="1047"/>
      <c r="L71" s="1047"/>
      <c r="M71" s="1447"/>
      <c r="N71" s="1447"/>
      <c r="O71" s="1447"/>
    </row>
    <row r="72" spans="11:15" ht="9.75" customHeight="1">
      <c r="K72" s="1047"/>
      <c r="L72" s="1047"/>
      <c r="M72" s="1047"/>
      <c r="N72" s="1047"/>
      <c r="O72" s="1047"/>
    </row>
    <row r="73" spans="11:15">
      <c r="K73" s="1047"/>
      <c r="L73" s="1047"/>
      <c r="M73" s="1047"/>
      <c r="N73" s="1047"/>
      <c r="O73" s="1047"/>
    </row>
  </sheetData>
  <mergeCells count="123">
    <mergeCell ref="C35:D35"/>
    <mergeCell ref="C57:D57"/>
    <mergeCell ref="M71:O71"/>
    <mergeCell ref="C30:N30"/>
    <mergeCell ref="C31:D32"/>
    <mergeCell ref="E33:F33"/>
    <mergeCell ref="G33:H33"/>
    <mergeCell ref="I33:J33"/>
    <mergeCell ref="K33:L33"/>
    <mergeCell ref="M33:N33"/>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E23:F23"/>
    <mergeCell ref="G23:H23"/>
    <mergeCell ref="I23:J23"/>
    <mergeCell ref="K23:L23"/>
    <mergeCell ref="M23:N23"/>
    <mergeCell ref="E24:F24"/>
    <mergeCell ref="G24:H24"/>
    <mergeCell ref="I24:J24"/>
    <mergeCell ref="K24:L24"/>
    <mergeCell ref="M24:N24"/>
    <mergeCell ref="M21:N21"/>
    <mergeCell ref="E22:F22"/>
    <mergeCell ref="G22:H22"/>
    <mergeCell ref="I22:J22"/>
    <mergeCell ref="K22:L22"/>
    <mergeCell ref="M22:N22"/>
    <mergeCell ref="E20:F20"/>
    <mergeCell ref="G20:H20"/>
    <mergeCell ref="I20:J20"/>
    <mergeCell ref="K20:L20"/>
    <mergeCell ref="M20:N20"/>
    <mergeCell ref="C21:D21"/>
    <mergeCell ref="E21:F21"/>
    <mergeCell ref="G21:H21"/>
    <mergeCell ref="I21:J21"/>
    <mergeCell ref="K21:L21"/>
    <mergeCell ref="E18:F18"/>
    <mergeCell ref="G18:H18"/>
    <mergeCell ref="I18:J18"/>
    <mergeCell ref="K18:L18"/>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s>
  <conditionalFormatting sqref="E7:N7">
    <cfRule type="cellIs" dxfId="18" priority="2" operator="equal">
      <formula>"1.º trimestre"</formula>
    </cfRule>
  </conditionalFormatting>
  <conditionalFormatting sqref="E33:N33">
    <cfRule type="cellIs" dxfId="17"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tabColor theme="5"/>
  </sheetPr>
  <dimension ref="A1:T72"/>
  <sheetViews>
    <sheetView zoomScaleNormal="100" workbookViewId="0"/>
  </sheetViews>
  <sheetFormatPr defaultRowHeight="12.75"/>
  <cols>
    <col min="1" max="1" width="1" style="1046" customWidth="1"/>
    <col min="2" max="2" width="2.5703125" style="1046" customWidth="1"/>
    <col min="3" max="3" width="1" style="1046" customWidth="1"/>
    <col min="4" max="4" width="34" style="1046" customWidth="1"/>
    <col min="5" max="5" width="7.42578125" style="1046" customWidth="1"/>
    <col min="6" max="6" width="4.85546875" style="1046" customWidth="1"/>
    <col min="7" max="7" width="7.42578125" style="1046" customWidth="1"/>
    <col min="8" max="8" width="4.85546875" style="1046" customWidth="1"/>
    <col min="9" max="9" width="7.42578125" style="1046" customWidth="1"/>
    <col min="10" max="10" width="4.85546875" style="1046" customWidth="1"/>
    <col min="11" max="11" width="7.42578125" style="1046" customWidth="1"/>
    <col min="12" max="12" width="4.85546875" style="1046" customWidth="1"/>
    <col min="13" max="13" width="7.42578125" style="1046" customWidth="1"/>
    <col min="14" max="14" width="4.85546875" style="1046" customWidth="1"/>
    <col min="15" max="15" width="2.5703125" style="1046" customWidth="1"/>
    <col min="16" max="16" width="1" style="1046" customWidth="1"/>
    <col min="17" max="16384" width="9.140625" style="1046"/>
  </cols>
  <sheetData>
    <row r="1" spans="1:20" ht="13.5" customHeight="1">
      <c r="A1" s="962"/>
      <c r="B1" s="1303"/>
      <c r="C1" s="1452" t="s">
        <v>390</v>
      </c>
      <c r="D1" s="1452"/>
      <c r="E1" s="959"/>
      <c r="F1" s="959"/>
      <c r="G1" s="959"/>
      <c r="H1" s="959"/>
      <c r="I1" s="959"/>
      <c r="J1" s="959"/>
      <c r="K1" s="959"/>
      <c r="L1" s="959"/>
      <c r="M1" s="1304"/>
      <c r="N1" s="959"/>
      <c r="O1" s="959"/>
      <c r="P1" s="962"/>
    </row>
    <row r="2" spans="1:20" ht="9.75" customHeight="1">
      <c r="A2" s="962"/>
      <c r="B2" s="991"/>
      <c r="C2" s="992"/>
      <c r="D2" s="991"/>
      <c r="E2" s="993"/>
      <c r="F2" s="993"/>
      <c r="G2" s="993"/>
      <c r="H2" s="993"/>
      <c r="I2" s="964"/>
      <c r="J2" s="964"/>
      <c r="K2" s="964"/>
      <c r="L2" s="964"/>
      <c r="M2" s="964"/>
      <c r="N2" s="964"/>
      <c r="O2" s="994"/>
      <c r="P2" s="962"/>
    </row>
    <row r="3" spans="1:20" ht="9" customHeight="1" thickBot="1">
      <c r="A3" s="962"/>
      <c r="B3" s="958"/>
      <c r="C3" s="980"/>
      <c r="D3" s="958"/>
      <c r="E3" s="958"/>
      <c r="F3" s="958"/>
      <c r="G3" s="958"/>
      <c r="H3" s="958"/>
      <c r="I3" s="958"/>
      <c r="J3" s="958"/>
      <c r="K3" s="958"/>
      <c r="L3" s="958"/>
      <c r="M3" s="1435" t="s">
        <v>75</v>
      </c>
      <c r="N3" s="1435"/>
      <c r="O3" s="995"/>
      <c r="P3" s="962"/>
    </row>
    <row r="4" spans="1:20" s="1048" customFormat="1" ht="13.5" customHeight="1" thickBot="1">
      <c r="A4" s="968"/>
      <c r="B4" s="981"/>
      <c r="C4" s="1436" t="s">
        <v>179</v>
      </c>
      <c r="D4" s="1437"/>
      <c r="E4" s="1437"/>
      <c r="F4" s="1437"/>
      <c r="G4" s="1437"/>
      <c r="H4" s="1437"/>
      <c r="I4" s="1437"/>
      <c r="J4" s="1437"/>
      <c r="K4" s="1437"/>
      <c r="L4" s="1437"/>
      <c r="M4" s="1437"/>
      <c r="N4" s="1438"/>
      <c r="O4" s="995"/>
      <c r="P4" s="968"/>
    </row>
    <row r="5" spans="1:20" ht="3.75" customHeight="1">
      <c r="A5" s="962"/>
      <c r="B5" s="958"/>
      <c r="C5" s="1453" t="s">
        <v>172</v>
      </c>
      <c r="D5" s="1454"/>
      <c r="E5" s="958"/>
      <c r="F5" s="996"/>
      <c r="G5" s="996"/>
      <c r="H5" s="996"/>
      <c r="I5" s="996"/>
      <c r="J5" s="996"/>
      <c r="K5" s="958"/>
      <c r="L5" s="996"/>
      <c r="M5" s="996"/>
      <c r="N5" s="996"/>
      <c r="O5" s="995"/>
      <c r="P5" s="962"/>
      <c r="Q5" s="1048"/>
      <c r="R5" s="1048"/>
      <c r="S5" s="1048"/>
      <c r="T5" s="1048"/>
    </row>
    <row r="6" spans="1:20" ht="12.75" customHeight="1">
      <c r="A6" s="962"/>
      <c r="B6" s="958"/>
      <c r="C6" s="1454"/>
      <c r="D6" s="1454"/>
      <c r="E6" s="1049" t="s">
        <v>656</v>
      </c>
      <c r="F6" s="1050" t="s">
        <v>34</v>
      </c>
      <c r="G6" s="1049" t="s">
        <v>34</v>
      </c>
      <c r="H6" s="1050" t="s">
        <v>34</v>
      </c>
      <c r="I6" s="1051"/>
      <c r="J6" s="1050" t="s">
        <v>634</v>
      </c>
      <c r="K6" s="1052" t="s">
        <v>34</v>
      </c>
      <c r="L6" s="1053" t="s">
        <v>34</v>
      </c>
      <c r="M6" s="1053" t="s">
        <v>34</v>
      </c>
      <c r="N6" s="1054"/>
      <c r="O6" s="995"/>
      <c r="P6" s="962"/>
      <c r="Q6" s="1048"/>
      <c r="R6" s="1048"/>
      <c r="S6" s="1048"/>
      <c r="T6" s="1048"/>
    </row>
    <row r="7" spans="1:20">
      <c r="A7" s="962"/>
      <c r="B7" s="958"/>
      <c r="C7" s="997"/>
      <c r="D7" s="997"/>
      <c r="E7" s="1442" t="str">
        <f>+'6populacao1'!E7</f>
        <v>4.º trimestre</v>
      </c>
      <c r="F7" s="1442"/>
      <c r="G7" s="1442" t="str">
        <f>+'6populacao1'!G7</f>
        <v>1.º trimestre</v>
      </c>
      <c r="H7" s="1442"/>
      <c r="I7" s="1442" t="str">
        <f>+'6populacao1'!I7</f>
        <v>2.º trimestre</v>
      </c>
      <c r="J7" s="1442"/>
      <c r="K7" s="1442" t="str">
        <f>+'6populacao1'!K7</f>
        <v>3.º trimestre</v>
      </c>
      <c r="L7" s="1442"/>
      <c r="M7" s="1442" t="str">
        <f>+'6populacao1'!M7</f>
        <v>4.º trimestre</v>
      </c>
      <c r="N7" s="1442"/>
      <c r="O7" s="998"/>
      <c r="P7" s="962"/>
      <c r="Q7" s="1048"/>
      <c r="R7" s="1048"/>
      <c r="S7" s="1048"/>
      <c r="T7" s="1048"/>
    </row>
    <row r="8" spans="1:20" s="1055" customFormat="1" ht="16.5" customHeight="1">
      <c r="A8" s="972"/>
      <c r="B8" s="999"/>
      <c r="C8" s="1432" t="s">
        <v>13</v>
      </c>
      <c r="D8" s="1432"/>
      <c r="E8" s="1451">
        <v>4531.8</v>
      </c>
      <c r="F8" s="1451"/>
      <c r="G8" s="1451">
        <v>4433.2</v>
      </c>
      <c r="H8" s="1451"/>
      <c r="I8" s="1451">
        <v>4505.6000000000004</v>
      </c>
      <c r="J8" s="1451"/>
      <c r="K8" s="1451">
        <v>4553.6000000000004</v>
      </c>
      <c r="L8" s="1451"/>
      <c r="M8" s="1433">
        <v>4561.5</v>
      </c>
      <c r="N8" s="1433"/>
      <c r="O8" s="1000"/>
      <c r="P8" s="972"/>
      <c r="Q8" s="1305"/>
      <c r="R8" s="1305"/>
      <c r="S8" s="1305"/>
      <c r="T8" s="1305"/>
    </row>
    <row r="9" spans="1:20" ht="12" customHeight="1">
      <c r="A9" s="962"/>
      <c r="B9" s="1001"/>
      <c r="C9" s="974" t="s">
        <v>74</v>
      </c>
      <c r="D9" s="975"/>
      <c r="E9" s="1455">
        <v>2391.1999999999998</v>
      </c>
      <c r="F9" s="1455"/>
      <c r="G9" s="1455">
        <v>2327.3000000000002</v>
      </c>
      <c r="H9" s="1455"/>
      <c r="I9" s="1455">
        <v>2360.5</v>
      </c>
      <c r="J9" s="1455"/>
      <c r="K9" s="1455">
        <v>2396.6999999999998</v>
      </c>
      <c r="L9" s="1455"/>
      <c r="M9" s="1456">
        <v>2395</v>
      </c>
      <c r="N9" s="1456"/>
      <c r="O9" s="998"/>
      <c r="P9" s="962"/>
    </row>
    <row r="10" spans="1:20" ht="12" customHeight="1">
      <c r="A10" s="962"/>
      <c r="B10" s="1001"/>
      <c r="C10" s="974" t="s">
        <v>73</v>
      </c>
      <c r="D10" s="975"/>
      <c r="E10" s="1455">
        <v>2140.6</v>
      </c>
      <c r="F10" s="1455"/>
      <c r="G10" s="1455">
        <v>2106</v>
      </c>
      <c r="H10" s="1455"/>
      <c r="I10" s="1455">
        <v>2145.1</v>
      </c>
      <c r="J10" s="1455"/>
      <c r="K10" s="1455">
        <v>2156.9</v>
      </c>
      <c r="L10" s="1455"/>
      <c r="M10" s="1456">
        <v>2166.5</v>
      </c>
      <c r="N10" s="1456"/>
      <c r="O10" s="998"/>
      <c r="P10" s="962"/>
    </row>
    <row r="11" spans="1:20" ht="17.25" customHeight="1">
      <c r="A11" s="962"/>
      <c r="B11" s="1001"/>
      <c r="C11" s="974" t="s">
        <v>173</v>
      </c>
      <c r="D11" s="975"/>
      <c r="E11" s="1455">
        <v>247.3</v>
      </c>
      <c r="F11" s="1455"/>
      <c r="G11" s="1455">
        <v>228.5</v>
      </c>
      <c r="H11" s="1455"/>
      <c r="I11" s="1455">
        <v>238.6</v>
      </c>
      <c r="J11" s="1455"/>
      <c r="K11" s="1455">
        <v>260.7</v>
      </c>
      <c r="L11" s="1455"/>
      <c r="M11" s="1456">
        <v>247.1</v>
      </c>
      <c r="N11" s="1456"/>
      <c r="O11" s="998"/>
      <c r="P11" s="962"/>
    </row>
    <row r="12" spans="1:20" ht="12" customHeight="1">
      <c r="A12" s="962"/>
      <c r="B12" s="1001"/>
      <c r="C12" s="974" t="s">
        <v>174</v>
      </c>
      <c r="D12" s="975"/>
      <c r="E12" s="1457">
        <v>2297.3000000000002</v>
      </c>
      <c r="F12" s="1457"/>
      <c r="G12" s="1457">
        <v>2251.3000000000002</v>
      </c>
      <c r="H12" s="1457"/>
      <c r="I12" s="1457">
        <v>2272.5</v>
      </c>
      <c r="J12" s="1457"/>
      <c r="K12" s="1457">
        <v>2298.8000000000002</v>
      </c>
      <c r="L12" s="1457"/>
      <c r="M12" s="1443">
        <v>2305.5</v>
      </c>
      <c r="N12" s="1443"/>
      <c r="O12" s="998"/>
      <c r="P12" s="962"/>
    </row>
    <row r="13" spans="1:20" ht="12" customHeight="1">
      <c r="A13" s="962"/>
      <c r="B13" s="1001"/>
      <c r="C13" s="974" t="s">
        <v>175</v>
      </c>
      <c r="D13" s="975"/>
      <c r="E13" s="1457">
        <v>1987.2</v>
      </c>
      <c r="F13" s="1457"/>
      <c r="G13" s="1457">
        <v>1953.5</v>
      </c>
      <c r="H13" s="1457"/>
      <c r="I13" s="1457">
        <v>1994.5</v>
      </c>
      <c r="J13" s="1457"/>
      <c r="K13" s="1457">
        <v>1994.1</v>
      </c>
      <c r="L13" s="1457"/>
      <c r="M13" s="1443">
        <v>2008.8</v>
      </c>
      <c r="N13" s="1443"/>
      <c r="O13" s="998"/>
      <c r="P13" s="962"/>
    </row>
    <row r="14" spans="1:20" ht="17.25" customHeight="1">
      <c r="A14" s="962"/>
      <c r="B14" s="1001"/>
      <c r="C14" s="974" t="s">
        <v>486</v>
      </c>
      <c r="D14" s="975"/>
      <c r="E14" s="1455">
        <v>467.6</v>
      </c>
      <c r="F14" s="1455"/>
      <c r="G14" s="1455">
        <v>433.9</v>
      </c>
      <c r="H14" s="1455"/>
      <c r="I14" s="1455">
        <v>480.1</v>
      </c>
      <c r="J14" s="1455"/>
      <c r="K14" s="1455">
        <v>463.6</v>
      </c>
      <c r="L14" s="1455"/>
      <c r="M14" s="1456">
        <v>414.8</v>
      </c>
      <c r="N14" s="1456"/>
      <c r="O14" s="998"/>
      <c r="P14" s="962"/>
    </row>
    <row r="15" spans="1:20" ht="12" customHeight="1">
      <c r="A15" s="962"/>
      <c r="B15" s="1001"/>
      <c r="C15" s="974" t="s">
        <v>180</v>
      </c>
      <c r="D15" s="975"/>
      <c r="E15" s="1457">
        <v>1111.7</v>
      </c>
      <c r="F15" s="1457"/>
      <c r="G15" s="1457">
        <v>1100.7</v>
      </c>
      <c r="H15" s="1457"/>
      <c r="I15" s="1457">
        <v>1093.8</v>
      </c>
      <c r="J15" s="1457"/>
      <c r="K15" s="1457">
        <v>1083.3</v>
      </c>
      <c r="L15" s="1457"/>
      <c r="M15" s="1443">
        <v>1084.4000000000001</v>
      </c>
      <c r="N15" s="1443"/>
      <c r="O15" s="998"/>
      <c r="P15" s="962"/>
    </row>
    <row r="16" spans="1:20" ht="12" customHeight="1">
      <c r="A16" s="962"/>
      <c r="B16" s="1001"/>
      <c r="C16" s="974" t="s">
        <v>181</v>
      </c>
      <c r="D16" s="975"/>
      <c r="E16" s="1457">
        <v>2952.5</v>
      </c>
      <c r="F16" s="1457"/>
      <c r="G16" s="1457">
        <v>2898.7</v>
      </c>
      <c r="H16" s="1457"/>
      <c r="I16" s="1457">
        <v>2931.7</v>
      </c>
      <c r="J16" s="1457"/>
      <c r="K16" s="1457">
        <v>3006.7</v>
      </c>
      <c r="L16" s="1457"/>
      <c r="M16" s="1443">
        <v>3062.2</v>
      </c>
      <c r="N16" s="1443"/>
      <c r="O16" s="998"/>
      <c r="P16" s="962"/>
    </row>
    <row r="17" spans="1:18" s="1059" customFormat="1" ht="17.25" customHeight="1">
      <c r="A17" s="1002"/>
      <c r="B17" s="1003"/>
      <c r="C17" s="974" t="s">
        <v>182</v>
      </c>
      <c r="D17" s="975"/>
      <c r="E17" s="1457">
        <v>3886.2</v>
      </c>
      <c r="F17" s="1457"/>
      <c r="G17" s="1457">
        <v>3805</v>
      </c>
      <c r="H17" s="1457"/>
      <c r="I17" s="1457">
        <v>3853.8</v>
      </c>
      <c r="J17" s="1457"/>
      <c r="K17" s="1457">
        <v>3929.6</v>
      </c>
      <c r="L17" s="1457"/>
      <c r="M17" s="1443">
        <v>3938.6</v>
      </c>
      <c r="N17" s="1443"/>
      <c r="O17" s="1004"/>
      <c r="P17" s="1002"/>
    </row>
    <row r="18" spans="1:18" s="1059" customFormat="1" ht="12" customHeight="1">
      <c r="A18" s="1002"/>
      <c r="B18" s="1003"/>
      <c r="C18" s="974" t="s">
        <v>183</v>
      </c>
      <c r="D18" s="975"/>
      <c r="E18" s="1457">
        <v>645.6</v>
      </c>
      <c r="F18" s="1457"/>
      <c r="G18" s="1457">
        <v>628.29999999999995</v>
      </c>
      <c r="H18" s="1457"/>
      <c r="I18" s="1457">
        <v>651.79999999999995</v>
      </c>
      <c r="J18" s="1457"/>
      <c r="K18" s="1457">
        <v>624</v>
      </c>
      <c r="L18" s="1457"/>
      <c r="M18" s="1443">
        <v>622.9</v>
      </c>
      <c r="N18" s="1443"/>
      <c r="O18" s="1004"/>
      <c r="P18" s="1002"/>
    </row>
    <row r="19" spans="1:18" ht="17.25" customHeight="1">
      <c r="A19" s="962"/>
      <c r="B19" s="1001"/>
      <c r="C19" s="974" t="s">
        <v>184</v>
      </c>
      <c r="D19" s="975"/>
      <c r="E19" s="1457">
        <v>3538.2</v>
      </c>
      <c r="F19" s="1457"/>
      <c r="G19" s="1457">
        <v>3482.5</v>
      </c>
      <c r="H19" s="1457"/>
      <c r="I19" s="1457">
        <v>3523.1</v>
      </c>
      <c r="J19" s="1457"/>
      <c r="K19" s="1457">
        <v>3551.6</v>
      </c>
      <c r="L19" s="1457"/>
      <c r="M19" s="1443">
        <v>3606.7</v>
      </c>
      <c r="N19" s="1443"/>
      <c r="O19" s="998"/>
      <c r="P19" s="962"/>
      <c r="Q19" s="1137"/>
    </row>
    <row r="20" spans="1:18" ht="12" customHeight="1">
      <c r="A20" s="962"/>
      <c r="B20" s="1001"/>
      <c r="C20" s="1005"/>
      <c r="D20" s="1282" t="s">
        <v>185</v>
      </c>
      <c r="E20" s="1457">
        <v>2816.8</v>
      </c>
      <c r="F20" s="1457"/>
      <c r="G20" s="1457">
        <v>2745.4</v>
      </c>
      <c r="H20" s="1457"/>
      <c r="I20" s="1457">
        <v>2754.8</v>
      </c>
      <c r="J20" s="1457"/>
      <c r="K20" s="1457">
        <v>2780.1</v>
      </c>
      <c r="L20" s="1457"/>
      <c r="M20" s="1443">
        <v>2838.9</v>
      </c>
      <c r="N20" s="1443"/>
      <c r="O20" s="998"/>
      <c r="P20" s="962"/>
    </row>
    <row r="21" spans="1:18" ht="12" customHeight="1">
      <c r="A21" s="962"/>
      <c r="B21" s="1001"/>
      <c r="C21" s="1005"/>
      <c r="D21" s="1282" t="s">
        <v>186</v>
      </c>
      <c r="E21" s="1457">
        <v>585</v>
      </c>
      <c r="F21" s="1457"/>
      <c r="G21" s="1457">
        <v>599.6</v>
      </c>
      <c r="H21" s="1457"/>
      <c r="I21" s="1457">
        <v>636.70000000000005</v>
      </c>
      <c r="J21" s="1457"/>
      <c r="K21" s="1457">
        <v>645.5</v>
      </c>
      <c r="L21" s="1457"/>
      <c r="M21" s="1443">
        <v>634.79999999999995</v>
      </c>
      <c r="N21" s="1443"/>
      <c r="O21" s="998"/>
      <c r="P21" s="962"/>
    </row>
    <row r="22" spans="1:18" ht="12" customHeight="1">
      <c r="A22" s="962"/>
      <c r="B22" s="1001"/>
      <c r="C22" s="1005"/>
      <c r="D22" s="1282" t="s">
        <v>142</v>
      </c>
      <c r="E22" s="1457">
        <v>136.5</v>
      </c>
      <c r="F22" s="1457"/>
      <c r="G22" s="1457">
        <v>137.4</v>
      </c>
      <c r="H22" s="1457"/>
      <c r="I22" s="1457">
        <v>131.69999999999999</v>
      </c>
      <c r="J22" s="1457"/>
      <c r="K22" s="1457">
        <v>126</v>
      </c>
      <c r="L22" s="1457"/>
      <c r="M22" s="1443">
        <v>133</v>
      </c>
      <c r="N22" s="1443"/>
      <c r="O22" s="998"/>
      <c r="P22" s="962"/>
    </row>
    <row r="23" spans="1:18" ht="12" customHeight="1">
      <c r="A23" s="962"/>
      <c r="B23" s="1001"/>
      <c r="C23" s="974" t="s">
        <v>187</v>
      </c>
      <c r="D23" s="975"/>
      <c r="E23" s="1457">
        <v>965.4</v>
      </c>
      <c r="F23" s="1457"/>
      <c r="G23" s="1457">
        <v>924</v>
      </c>
      <c r="H23" s="1457"/>
      <c r="I23" s="1457">
        <v>951.4</v>
      </c>
      <c r="J23" s="1457"/>
      <c r="K23" s="1457">
        <v>968.5</v>
      </c>
      <c r="L23" s="1457"/>
      <c r="M23" s="1443">
        <v>928.7</v>
      </c>
      <c r="N23" s="1443"/>
      <c r="O23" s="998"/>
      <c r="P23" s="962"/>
    </row>
    <row r="24" spans="1:18" ht="12" customHeight="1">
      <c r="A24" s="962"/>
      <c r="B24" s="1001"/>
      <c r="C24" s="974" t="s">
        <v>142</v>
      </c>
      <c r="D24" s="975"/>
      <c r="E24" s="1457">
        <v>28.2</v>
      </c>
      <c r="F24" s="1457"/>
      <c r="G24" s="1457">
        <v>26.8</v>
      </c>
      <c r="H24" s="1457"/>
      <c r="I24" s="1457">
        <v>31.1</v>
      </c>
      <c r="J24" s="1457"/>
      <c r="K24" s="1457">
        <v>33.6</v>
      </c>
      <c r="L24" s="1457"/>
      <c r="M24" s="1443">
        <v>26</v>
      </c>
      <c r="N24" s="1443"/>
      <c r="O24" s="998"/>
      <c r="P24" s="962"/>
    </row>
    <row r="25" spans="1:18" ht="17.25" customHeight="1">
      <c r="A25" s="962"/>
      <c r="B25" s="1001"/>
      <c r="C25" s="1006" t="s">
        <v>188</v>
      </c>
      <c r="D25" s="1006"/>
      <c r="E25" s="1462"/>
      <c r="F25" s="1462"/>
      <c r="G25" s="1462"/>
      <c r="H25" s="1462"/>
      <c r="I25" s="1462"/>
      <c r="J25" s="1462"/>
      <c r="K25" s="1462"/>
      <c r="L25" s="1462"/>
      <c r="M25" s="1463"/>
      <c r="N25" s="1463"/>
      <c r="O25" s="998"/>
      <c r="P25" s="962"/>
    </row>
    <row r="26" spans="1:18" s="1056" customFormat="1" ht="14.25" customHeight="1">
      <c r="A26" s="983"/>
      <c r="B26" s="1458" t="s">
        <v>189</v>
      </c>
      <c r="C26" s="1458"/>
      <c r="D26" s="1458"/>
      <c r="E26" s="1459">
        <v>60.5</v>
      </c>
      <c r="F26" s="1459"/>
      <c r="G26" s="1459">
        <v>59.7</v>
      </c>
      <c r="H26" s="1459"/>
      <c r="I26" s="1459">
        <v>60.8</v>
      </c>
      <c r="J26" s="1459"/>
      <c r="K26" s="1459">
        <v>61.6</v>
      </c>
      <c r="L26" s="1459"/>
      <c r="M26" s="1460">
        <v>62.1</v>
      </c>
      <c r="N26" s="1460"/>
      <c r="O26" s="1007"/>
      <c r="P26" s="983"/>
      <c r="R26" s="1374"/>
    </row>
    <row r="27" spans="1:18" ht="12" customHeight="1">
      <c r="A27" s="962"/>
      <c r="B27" s="1001"/>
      <c r="C27" s="982"/>
      <c r="D27" s="1282" t="s">
        <v>74</v>
      </c>
      <c r="E27" s="1461">
        <v>63.6</v>
      </c>
      <c r="F27" s="1461"/>
      <c r="G27" s="1461">
        <v>62.5</v>
      </c>
      <c r="H27" s="1461"/>
      <c r="I27" s="1461">
        <v>63.7</v>
      </c>
      <c r="J27" s="1461"/>
      <c r="K27" s="1461">
        <v>64.7</v>
      </c>
      <c r="L27" s="1461"/>
      <c r="M27" s="1445">
        <v>65</v>
      </c>
      <c r="N27" s="1445"/>
      <c r="O27" s="998"/>
      <c r="P27" s="962"/>
    </row>
    <row r="28" spans="1:18" ht="12" customHeight="1">
      <c r="A28" s="962"/>
      <c r="B28" s="1001"/>
      <c r="C28" s="982"/>
      <c r="D28" s="1282" t="s">
        <v>73</v>
      </c>
      <c r="E28" s="1461">
        <v>57.4</v>
      </c>
      <c r="F28" s="1461"/>
      <c r="G28" s="1461">
        <v>57.1</v>
      </c>
      <c r="H28" s="1461"/>
      <c r="I28" s="1461">
        <v>58</v>
      </c>
      <c r="J28" s="1461"/>
      <c r="K28" s="1461">
        <v>58.6</v>
      </c>
      <c r="L28" s="1461"/>
      <c r="M28" s="1445">
        <v>59.2</v>
      </c>
      <c r="N28" s="1445"/>
      <c r="O28" s="998"/>
      <c r="P28" s="962"/>
    </row>
    <row r="29" spans="1:18" s="1056" customFormat="1" ht="14.25" customHeight="1">
      <c r="A29" s="983"/>
      <c r="B29" s="1458" t="s">
        <v>173</v>
      </c>
      <c r="C29" s="1458"/>
      <c r="D29" s="1458"/>
      <c r="E29" s="1459">
        <v>22.1</v>
      </c>
      <c r="F29" s="1459"/>
      <c r="G29" s="1459">
        <v>20.7</v>
      </c>
      <c r="H29" s="1459"/>
      <c r="I29" s="1459">
        <v>21.7</v>
      </c>
      <c r="J29" s="1459"/>
      <c r="K29" s="1459">
        <v>23.9</v>
      </c>
      <c r="L29" s="1459"/>
      <c r="M29" s="1460">
        <v>22.8</v>
      </c>
      <c r="N29" s="1460"/>
      <c r="O29" s="1007"/>
      <c r="P29" s="983"/>
    </row>
    <row r="30" spans="1:18" ht="12" customHeight="1">
      <c r="A30" s="962"/>
      <c r="B30" s="1001"/>
      <c r="C30" s="982"/>
      <c r="D30" s="1282" t="s">
        <v>74</v>
      </c>
      <c r="E30" s="1461">
        <v>24.1</v>
      </c>
      <c r="F30" s="1461"/>
      <c r="G30" s="1461">
        <v>22.7</v>
      </c>
      <c r="H30" s="1461"/>
      <c r="I30" s="1461">
        <v>23.5</v>
      </c>
      <c r="J30" s="1461"/>
      <c r="K30" s="1461">
        <v>24.5</v>
      </c>
      <c r="L30" s="1461"/>
      <c r="M30" s="1445">
        <v>23.9</v>
      </c>
      <c r="N30" s="1445"/>
      <c r="O30" s="998"/>
      <c r="P30" s="962"/>
    </row>
    <row r="31" spans="1:18" ht="12" customHeight="1">
      <c r="A31" s="962"/>
      <c r="B31" s="1001"/>
      <c r="C31" s="982"/>
      <c r="D31" s="1282" t="s">
        <v>73</v>
      </c>
      <c r="E31" s="1461">
        <v>20</v>
      </c>
      <c r="F31" s="1461"/>
      <c r="G31" s="1461">
        <v>18.600000000000001</v>
      </c>
      <c r="H31" s="1461"/>
      <c r="I31" s="1461">
        <v>19.899999999999999</v>
      </c>
      <c r="J31" s="1461"/>
      <c r="K31" s="1461">
        <v>23.2</v>
      </c>
      <c r="L31" s="1461"/>
      <c r="M31" s="1445">
        <v>21.7</v>
      </c>
      <c r="N31" s="1445"/>
      <c r="O31" s="998"/>
      <c r="P31" s="962"/>
    </row>
    <row r="32" spans="1:18" s="1056" customFormat="1" ht="14.25" customHeight="1">
      <c r="A32" s="983"/>
      <c r="B32" s="1458" t="s">
        <v>190</v>
      </c>
      <c r="C32" s="1458"/>
      <c r="D32" s="1458"/>
      <c r="E32" s="1459">
        <v>45.5</v>
      </c>
      <c r="F32" s="1459"/>
      <c r="G32" s="1459">
        <v>45.4</v>
      </c>
      <c r="H32" s="1459"/>
      <c r="I32" s="1459">
        <v>46.8</v>
      </c>
      <c r="J32" s="1459"/>
      <c r="K32" s="1459">
        <v>46.9</v>
      </c>
      <c r="L32" s="1459"/>
      <c r="M32" s="1460">
        <v>47.5</v>
      </c>
      <c r="N32" s="1460"/>
      <c r="O32" s="1007"/>
      <c r="P32" s="983"/>
    </row>
    <row r="33" spans="1:16" ht="12" customHeight="1">
      <c r="A33" s="962"/>
      <c r="B33" s="1001"/>
      <c r="C33" s="982"/>
      <c r="D33" s="1282" t="s">
        <v>74</v>
      </c>
      <c r="E33" s="1461">
        <v>50.1</v>
      </c>
      <c r="F33" s="1461"/>
      <c r="G33" s="1461">
        <v>51.4</v>
      </c>
      <c r="H33" s="1461"/>
      <c r="I33" s="1461">
        <v>53.2</v>
      </c>
      <c r="J33" s="1461"/>
      <c r="K33" s="1461">
        <v>54</v>
      </c>
      <c r="L33" s="1461"/>
      <c r="M33" s="1445">
        <v>54.4</v>
      </c>
      <c r="N33" s="1445"/>
      <c r="O33" s="998"/>
      <c r="P33" s="962"/>
    </row>
    <row r="34" spans="1:16" ht="12" customHeight="1">
      <c r="A34" s="962"/>
      <c r="B34" s="1001"/>
      <c r="C34" s="982"/>
      <c r="D34" s="1282" t="s">
        <v>73</v>
      </c>
      <c r="E34" s="1461">
        <v>41.3</v>
      </c>
      <c r="F34" s="1461"/>
      <c r="G34" s="1461">
        <v>40</v>
      </c>
      <c r="H34" s="1461"/>
      <c r="I34" s="1461">
        <v>41.1</v>
      </c>
      <c r="J34" s="1461"/>
      <c r="K34" s="1461">
        <v>40.5</v>
      </c>
      <c r="L34" s="1461"/>
      <c r="M34" s="1445">
        <v>41.2</v>
      </c>
      <c r="N34" s="1445"/>
      <c r="O34" s="998"/>
      <c r="P34" s="962"/>
    </row>
    <row r="35" spans="1:16" ht="17.25" customHeight="1">
      <c r="A35" s="962"/>
      <c r="B35" s="1001"/>
      <c r="C35" s="1468" t="s">
        <v>191</v>
      </c>
      <c r="D35" s="1468"/>
      <c r="E35" s="1469"/>
      <c r="F35" s="1469"/>
      <c r="G35" s="1469"/>
      <c r="H35" s="1469"/>
      <c r="I35" s="1469"/>
      <c r="J35" s="1469"/>
      <c r="K35" s="1469"/>
      <c r="L35" s="1469"/>
      <c r="M35" s="1464"/>
      <c r="N35" s="1464"/>
      <c r="O35" s="998"/>
      <c r="P35" s="962"/>
    </row>
    <row r="36" spans="1:16" ht="12" customHeight="1">
      <c r="A36" s="962"/>
      <c r="B36" s="1001"/>
      <c r="C36" s="1465" t="s">
        <v>189</v>
      </c>
      <c r="D36" s="1465"/>
      <c r="E36" s="1466">
        <f>+E28-E27</f>
        <v>-6.2000000000000028</v>
      </c>
      <c r="F36" s="1466"/>
      <c r="G36" s="1466">
        <f>+G28-G27</f>
        <v>-5.3999999999999986</v>
      </c>
      <c r="H36" s="1466"/>
      <c r="I36" s="1466">
        <f>+I28-I27</f>
        <v>-5.7000000000000028</v>
      </c>
      <c r="J36" s="1466"/>
      <c r="K36" s="1466">
        <f>+K28-K27</f>
        <v>-6.1000000000000014</v>
      </c>
      <c r="L36" s="1466"/>
      <c r="M36" s="1467">
        <f>+M28-M27</f>
        <v>-5.7999999999999972</v>
      </c>
      <c r="N36" s="1467"/>
      <c r="O36" s="998"/>
      <c r="P36" s="962"/>
    </row>
    <row r="37" spans="1:16" ht="12" customHeight="1">
      <c r="A37" s="962"/>
      <c r="B37" s="1001"/>
      <c r="C37" s="1465" t="s">
        <v>173</v>
      </c>
      <c r="D37" s="1465"/>
      <c r="E37" s="1466">
        <f>+E31-E30</f>
        <v>-4.1000000000000014</v>
      </c>
      <c r="F37" s="1466"/>
      <c r="G37" s="1466">
        <f>+G31-G30</f>
        <v>-4.0999999999999979</v>
      </c>
      <c r="H37" s="1466"/>
      <c r="I37" s="1466">
        <f>+I31-I30</f>
        <v>-3.6000000000000014</v>
      </c>
      <c r="J37" s="1466"/>
      <c r="K37" s="1466">
        <f>+K31-K30</f>
        <v>-1.3000000000000007</v>
      </c>
      <c r="L37" s="1466"/>
      <c r="M37" s="1467">
        <f>+M31-M30</f>
        <v>-2.1999999999999993</v>
      </c>
      <c r="N37" s="1467"/>
      <c r="O37" s="998"/>
      <c r="P37" s="962"/>
    </row>
    <row r="38" spans="1:16" ht="12" customHeight="1">
      <c r="A38" s="962"/>
      <c r="B38" s="1001"/>
      <c r="C38" s="1465" t="s">
        <v>190</v>
      </c>
      <c r="D38" s="1465"/>
      <c r="E38" s="1466">
        <f>+E34-E33</f>
        <v>-8.8000000000000043</v>
      </c>
      <c r="F38" s="1466"/>
      <c r="G38" s="1466">
        <f>+G34-G33</f>
        <v>-11.399999999999999</v>
      </c>
      <c r="H38" s="1466"/>
      <c r="I38" s="1466">
        <f>+I34-I33</f>
        <v>-12.100000000000001</v>
      </c>
      <c r="J38" s="1466"/>
      <c r="K38" s="1466">
        <f>+K34-K33</f>
        <v>-13.5</v>
      </c>
      <c r="L38" s="1466"/>
      <c r="M38" s="1467">
        <f>+M34-M33</f>
        <v>-13.199999999999996</v>
      </c>
      <c r="N38" s="1467"/>
      <c r="O38" s="998"/>
      <c r="P38" s="962"/>
    </row>
    <row r="39" spans="1:16" ht="14.25" customHeight="1" thickBot="1">
      <c r="A39" s="962"/>
      <c r="B39" s="1001"/>
      <c r="C39" s="1282"/>
      <c r="D39" s="1282"/>
      <c r="E39" s="1008"/>
      <c r="F39" s="1008"/>
      <c r="G39" s="1008"/>
      <c r="H39" s="1008"/>
      <c r="I39" s="1008"/>
      <c r="J39" s="1008"/>
      <c r="K39" s="1008"/>
      <c r="L39" s="1008"/>
      <c r="M39" s="1009"/>
      <c r="N39" s="1009"/>
      <c r="O39" s="998"/>
      <c r="P39" s="962"/>
    </row>
    <row r="40" spans="1:16" s="1059" customFormat="1" ht="13.5" customHeight="1" thickBot="1">
      <c r="A40" s="1002"/>
      <c r="B40" s="975"/>
      <c r="C40" s="1436" t="s">
        <v>614</v>
      </c>
      <c r="D40" s="1437"/>
      <c r="E40" s="1437"/>
      <c r="F40" s="1437"/>
      <c r="G40" s="1437"/>
      <c r="H40" s="1437"/>
      <c r="I40" s="1437"/>
      <c r="J40" s="1437"/>
      <c r="K40" s="1437"/>
      <c r="L40" s="1437"/>
      <c r="M40" s="1437"/>
      <c r="N40" s="1438"/>
      <c r="O40" s="1004"/>
      <c r="P40" s="1002"/>
    </row>
    <row r="41" spans="1:16" s="1059" customFormat="1" ht="3.75" customHeight="1">
      <c r="A41" s="1002"/>
      <c r="B41" s="975"/>
      <c r="C41" s="1439" t="s">
        <v>176</v>
      </c>
      <c r="D41" s="1440"/>
      <c r="E41" s="981"/>
      <c r="F41" s="981"/>
      <c r="G41" s="981"/>
      <c r="H41" s="981"/>
      <c r="I41" s="981"/>
      <c r="J41" s="981"/>
      <c r="K41" s="981"/>
      <c r="L41" s="981"/>
      <c r="M41" s="981"/>
      <c r="N41" s="981"/>
      <c r="O41" s="1004"/>
      <c r="P41" s="1002"/>
    </row>
    <row r="42" spans="1:16" s="1059" customFormat="1" ht="12.75" customHeight="1">
      <c r="A42" s="1002"/>
      <c r="B42" s="975"/>
      <c r="C42" s="1440"/>
      <c r="D42" s="1440"/>
      <c r="E42" s="1049" t="s">
        <v>656</v>
      </c>
      <c r="F42" s="1050" t="s">
        <v>34</v>
      </c>
      <c r="G42" s="1049" t="s">
        <v>34</v>
      </c>
      <c r="H42" s="1050" t="s">
        <v>34</v>
      </c>
      <c r="I42" s="1051"/>
      <c r="J42" s="1050" t="s">
        <v>634</v>
      </c>
      <c r="K42" s="1052" t="s">
        <v>34</v>
      </c>
      <c r="L42" s="1053" t="s">
        <v>34</v>
      </c>
      <c r="M42" s="1053" t="s">
        <v>34</v>
      </c>
      <c r="N42" s="1054"/>
      <c r="O42" s="1004"/>
      <c r="P42" s="1002"/>
    </row>
    <row r="43" spans="1:16" s="1059" customFormat="1" ht="12.75" customHeight="1">
      <c r="A43" s="1002"/>
      <c r="B43" s="975"/>
      <c r="C43" s="971"/>
      <c r="D43" s="971"/>
      <c r="E43" s="1442" t="str">
        <f>+E7</f>
        <v>4.º trimestre</v>
      </c>
      <c r="F43" s="1442"/>
      <c r="G43" s="1442" t="str">
        <f>+G7</f>
        <v>1.º trimestre</v>
      </c>
      <c r="H43" s="1442"/>
      <c r="I43" s="1442" t="str">
        <f>+I7</f>
        <v>2.º trimestre</v>
      </c>
      <c r="J43" s="1442"/>
      <c r="K43" s="1442" t="str">
        <f>+K7</f>
        <v>3.º trimestre</v>
      </c>
      <c r="L43" s="1442"/>
      <c r="M43" s="1442" t="str">
        <f>+M7</f>
        <v>4.º trimestre</v>
      </c>
      <c r="N43" s="1442"/>
      <c r="O43" s="1004"/>
      <c r="P43" s="1002"/>
    </row>
    <row r="44" spans="1:16" s="1059" customFormat="1" ht="12.75" customHeight="1">
      <c r="A44" s="1002"/>
      <c r="B44" s="975"/>
      <c r="C44" s="971"/>
      <c r="D44" s="971"/>
      <c r="E44" s="1060" t="s">
        <v>177</v>
      </c>
      <c r="F44" s="1060" t="s">
        <v>113</v>
      </c>
      <c r="G44" s="1060" t="s">
        <v>177</v>
      </c>
      <c r="H44" s="1060" t="s">
        <v>113</v>
      </c>
      <c r="I44" s="1061" t="s">
        <v>177</v>
      </c>
      <c r="J44" s="1061" t="s">
        <v>113</v>
      </c>
      <c r="K44" s="1061" t="s">
        <v>177</v>
      </c>
      <c r="L44" s="1061" t="s">
        <v>113</v>
      </c>
      <c r="M44" s="1061" t="s">
        <v>177</v>
      </c>
      <c r="N44" s="1061" t="s">
        <v>113</v>
      </c>
      <c r="O44" s="1004"/>
      <c r="P44" s="1002"/>
    </row>
    <row r="45" spans="1:16" s="1059" customFormat="1" ht="16.5" customHeight="1">
      <c r="A45" s="1002"/>
      <c r="B45" s="1306"/>
      <c r="C45" s="1432" t="s">
        <v>13</v>
      </c>
      <c r="D45" s="1432"/>
      <c r="E45" s="1297">
        <v>4531.8</v>
      </c>
      <c r="F45" s="1307">
        <f>+E45/E45*100</f>
        <v>100</v>
      </c>
      <c r="G45" s="1297">
        <v>4433.2</v>
      </c>
      <c r="H45" s="1307">
        <f>+G45/G45*100</f>
        <v>100</v>
      </c>
      <c r="I45" s="1297">
        <v>4505.6000000000004</v>
      </c>
      <c r="J45" s="1307">
        <f>+I45/I45*100</f>
        <v>100</v>
      </c>
      <c r="K45" s="1297">
        <v>4553.6000000000004</v>
      </c>
      <c r="L45" s="1307">
        <f>+K45/K45*100</f>
        <v>100</v>
      </c>
      <c r="M45" s="1143">
        <v>4561.5</v>
      </c>
      <c r="N45" s="1308">
        <f>+M45/M45*100</f>
        <v>100</v>
      </c>
      <c r="O45" s="1004"/>
      <c r="P45" s="1002"/>
    </row>
    <row r="46" spans="1:16" s="1059" customFormat="1" ht="12.75" customHeight="1">
      <c r="A46" s="1002"/>
      <c r="B46" s="975"/>
      <c r="C46" s="986"/>
      <c r="D46" s="1282" t="s">
        <v>74</v>
      </c>
      <c r="E46" s="1298">
        <v>2391.1999999999998</v>
      </c>
      <c r="F46" s="1309">
        <f>+E46/E45*100</f>
        <v>52.764905776953967</v>
      </c>
      <c r="G46" s="1298">
        <v>2327.3000000000002</v>
      </c>
      <c r="H46" s="1309">
        <f>+G46/G45*100</f>
        <v>52.497067580979881</v>
      </c>
      <c r="I46" s="1298">
        <v>2360.5</v>
      </c>
      <c r="J46" s="1309">
        <f>+I46/I45*100</f>
        <v>52.39035866477272</v>
      </c>
      <c r="K46" s="1298">
        <v>2396.6999999999998</v>
      </c>
      <c r="L46" s="1309">
        <f>+K46/K45*100</f>
        <v>52.633081517919877</v>
      </c>
      <c r="M46" s="1145">
        <v>2395</v>
      </c>
      <c r="N46" s="1310">
        <f>+M46/M45*100</f>
        <v>52.504658555299791</v>
      </c>
      <c r="O46" s="1004"/>
      <c r="P46" s="1002"/>
    </row>
    <row r="47" spans="1:16" s="1059" customFormat="1" ht="12.75" customHeight="1">
      <c r="A47" s="1002"/>
      <c r="B47" s="975"/>
      <c r="C47" s="986"/>
      <c r="D47" s="1282" t="s">
        <v>73</v>
      </c>
      <c r="E47" s="1298">
        <v>2140.6</v>
      </c>
      <c r="F47" s="1309">
        <f>+E47/E45*100</f>
        <v>47.235094223046026</v>
      </c>
      <c r="G47" s="1298">
        <v>2106</v>
      </c>
      <c r="H47" s="1309">
        <f>+G47/G45*100</f>
        <v>47.505188125958675</v>
      </c>
      <c r="I47" s="1298">
        <v>2145.1</v>
      </c>
      <c r="J47" s="1309">
        <f>+I47/I45*100</f>
        <v>47.609641335227266</v>
      </c>
      <c r="K47" s="1298">
        <v>2156.9</v>
      </c>
      <c r="L47" s="1309">
        <f>+K47/K45*100</f>
        <v>47.366918482080109</v>
      </c>
      <c r="M47" s="1145">
        <v>2166.5</v>
      </c>
      <c r="N47" s="1310">
        <f>+M47/M45*100</f>
        <v>47.495341444700209</v>
      </c>
      <c r="O47" s="1004"/>
      <c r="P47" s="1002"/>
    </row>
    <row r="48" spans="1:16" s="1059" customFormat="1" ht="16.5" customHeight="1">
      <c r="A48" s="1002"/>
      <c r="B48" s="975"/>
      <c r="C48" s="974" t="s">
        <v>173</v>
      </c>
      <c r="D48" s="1011"/>
      <c r="E48" s="1299">
        <v>247.3</v>
      </c>
      <c r="F48" s="1311">
        <f>+E48/E$45*100</f>
        <v>5.4569928063903967</v>
      </c>
      <c r="G48" s="1299">
        <v>228.5</v>
      </c>
      <c r="H48" s="1311">
        <f>+G48/G$45*100</f>
        <v>5.1542903545971308</v>
      </c>
      <c r="I48" s="1299">
        <v>238.6</v>
      </c>
      <c r="J48" s="1311">
        <f>+I48/I$45*100</f>
        <v>5.2956321022727266</v>
      </c>
      <c r="K48" s="1299">
        <v>260.7</v>
      </c>
      <c r="L48" s="1311">
        <f>+K48/K$45*100</f>
        <v>5.7251405481377367</v>
      </c>
      <c r="M48" s="1144">
        <v>247.1</v>
      </c>
      <c r="N48" s="1312">
        <f>+M48/M$45*100</f>
        <v>5.4170777156637069</v>
      </c>
      <c r="O48" s="1004"/>
      <c r="P48" s="1002"/>
    </row>
    <row r="49" spans="1:16" s="1059" customFormat="1" ht="12.75" customHeight="1">
      <c r="A49" s="1002"/>
      <c r="B49" s="975"/>
      <c r="C49" s="982"/>
      <c r="D49" s="1313" t="s">
        <v>74</v>
      </c>
      <c r="E49" s="1298">
        <v>137.4</v>
      </c>
      <c r="F49" s="1309">
        <f>+E49/E48*100</f>
        <v>55.560048524059845</v>
      </c>
      <c r="G49" s="1298">
        <v>127.7</v>
      </c>
      <c r="H49" s="1309">
        <f>+G49/G48*100</f>
        <v>55.886214442013127</v>
      </c>
      <c r="I49" s="1298">
        <v>131.30000000000001</v>
      </c>
      <c r="J49" s="1309">
        <f>+I49/I48*100</f>
        <v>55.029337803855825</v>
      </c>
      <c r="K49" s="1298">
        <v>136.19999999999999</v>
      </c>
      <c r="L49" s="1309">
        <f>+K49/K48*100</f>
        <v>52.24395857307249</v>
      </c>
      <c r="M49" s="1145">
        <v>131.69999999999999</v>
      </c>
      <c r="N49" s="1310">
        <f>+M49/M48*100</f>
        <v>53.298259813840545</v>
      </c>
      <c r="O49" s="1004"/>
      <c r="P49" s="1002"/>
    </row>
    <row r="50" spans="1:16" s="1059" customFormat="1" ht="12.75" customHeight="1">
      <c r="A50" s="1002"/>
      <c r="B50" s="975"/>
      <c r="C50" s="982"/>
      <c r="D50" s="1313" t="s">
        <v>73</v>
      </c>
      <c r="E50" s="1298">
        <v>109.8</v>
      </c>
      <c r="F50" s="1309">
        <f>+E50/E48*100</f>
        <v>44.399514759401534</v>
      </c>
      <c r="G50" s="1298">
        <v>100.8</v>
      </c>
      <c r="H50" s="1309">
        <f>+G50/G48*100</f>
        <v>44.113785557986866</v>
      </c>
      <c r="I50" s="1298">
        <v>107.3</v>
      </c>
      <c r="J50" s="1309">
        <f>+I50/I48*100</f>
        <v>44.970662196144175</v>
      </c>
      <c r="K50" s="1298">
        <v>124.5</v>
      </c>
      <c r="L50" s="1309">
        <f>+K50/K48*100</f>
        <v>47.756041426927503</v>
      </c>
      <c r="M50" s="1145">
        <v>115.5</v>
      </c>
      <c r="N50" s="1310">
        <f>+M50/M48*100</f>
        <v>46.742209631728052</v>
      </c>
      <c r="O50" s="1004"/>
      <c r="P50" s="1002"/>
    </row>
    <row r="51" spans="1:16" s="1059" customFormat="1" ht="16.5" customHeight="1">
      <c r="A51" s="1002"/>
      <c r="B51" s="975"/>
      <c r="C51" s="974" t="s">
        <v>611</v>
      </c>
      <c r="D51" s="1011"/>
      <c r="E51" s="1299">
        <v>1036.8</v>
      </c>
      <c r="F51" s="1311">
        <f>+E51/E$45*100</f>
        <v>22.878326492784325</v>
      </c>
      <c r="G51" s="1299">
        <v>996.7</v>
      </c>
      <c r="H51" s="1311">
        <f>+G51/G$45*100</f>
        <v>22.482631056573133</v>
      </c>
      <c r="I51" s="1299">
        <v>1019.1</v>
      </c>
      <c r="J51" s="1311">
        <f>+I51/I$45*100</f>
        <v>22.618519176136363</v>
      </c>
      <c r="K51" s="1299">
        <v>1017.3</v>
      </c>
      <c r="L51" s="1311">
        <f>+K51/K$45*100</f>
        <v>22.340565706254388</v>
      </c>
      <c r="M51" s="1144">
        <v>1010.5</v>
      </c>
      <c r="N51" s="1312">
        <f>+M51/M$45*100</f>
        <v>22.152800613833168</v>
      </c>
      <c r="O51" s="1314"/>
      <c r="P51" s="1002"/>
    </row>
    <row r="52" spans="1:16" s="1059" customFormat="1" ht="12.75" customHeight="1">
      <c r="A52" s="1002"/>
      <c r="B52" s="975"/>
      <c r="C52" s="982"/>
      <c r="D52" s="1313" t="s">
        <v>74</v>
      </c>
      <c r="E52" s="1298">
        <v>534.9</v>
      </c>
      <c r="F52" s="1309">
        <f>+E52/E51*100</f>
        <v>51.591435185185183</v>
      </c>
      <c r="G52" s="1298">
        <v>510.8</v>
      </c>
      <c r="H52" s="1309">
        <f>+G52/G51*100</f>
        <v>51.249122102939701</v>
      </c>
      <c r="I52" s="1298">
        <v>526.4</v>
      </c>
      <c r="J52" s="1309">
        <f>+I52/I51*100</f>
        <v>51.65341968403493</v>
      </c>
      <c r="K52" s="1298">
        <v>525</v>
      </c>
      <c r="L52" s="1309">
        <f>+K52/K51*100</f>
        <v>51.607195517546444</v>
      </c>
      <c r="M52" s="1145">
        <v>516.79999999999995</v>
      </c>
      <c r="N52" s="1310">
        <f>+M52/M51*100</f>
        <v>51.142998515586335</v>
      </c>
      <c r="O52" s="1004"/>
      <c r="P52" s="1002"/>
    </row>
    <row r="53" spans="1:16" s="1059" customFormat="1" ht="12.75" customHeight="1">
      <c r="A53" s="1002"/>
      <c r="B53" s="975"/>
      <c r="C53" s="982"/>
      <c r="D53" s="1313" t="s">
        <v>73</v>
      </c>
      <c r="E53" s="1298">
        <v>501.8</v>
      </c>
      <c r="F53" s="1309">
        <f>+E53/E51*100</f>
        <v>48.398919753086425</v>
      </c>
      <c r="G53" s="1298">
        <v>485.9</v>
      </c>
      <c r="H53" s="1309">
        <f>+G53/G51*100</f>
        <v>48.750877897060299</v>
      </c>
      <c r="I53" s="1298">
        <v>492.6</v>
      </c>
      <c r="J53" s="1309">
        <f>+I53/I51*100</f>
        <v>48.33676773623786</v>
      </c>
      <c r="K53" s="1298">
        <v>492.2</v>
      </c>
      <c r="L53" s="1309">
        <f>+K53/K51*100</f>
        <v>48.382974540450213</v>
      </c>
      <c r="M53" s="1145">
        <v>493.7</v>
      </c>
      <c r="N53" s="1310">
        <f>+M53/M51*100</f>
        <v>48.857001484413651</v>
      </c>
      <c r="O53" s="1004"/>
      <c r="P53" s="1002"/>
    </row>
    <row r="54" spans="1:16" s="1059" customFormat="1" ht="16.5" customHeight="1">
      <c r="A54" s="1002"/>
      <c r="B54" s="975"/>
      <c r="C54" s="974" t="s">
        <v>612</v>
      </c>
      <c r="D54" s="1011"/>
      <c r="E54" s="1299">
        <v>1260.5</v>
      </c>
      <c r="F54" s="1311">
        <f>+E54/E$45*100</f>
        <v>27.814554922988656</v>
      </c>
      <c r="G54" s="1299">
        <v>1254.5999999999999</v>
      </c>
      <c r="H54" s="1311">
        <f>+G54/G$45*100</f>
        <v>28.300099251105294</v>
      </c>
      <c r="I54" s="1299">
        <v>1253.4000000000001</v>
      </c>
      <c r="J54" s="1311">
        <f>+I54/I$45*100</f>
        <v>27.818714488636363</v>
      </c>
      <c r="K54" s="1299">
        <v>1281.5</v>
      </c>
      <c r="L54" s="1311">
        <f>+K54/K$45*100</f>
        <v>28.142568517217143</v>
      </c>
      <c r="M54" s="1144">
        <v>1295.0999999999999</v>
      </c>
      <c r="N54" s="1312">
        <f>+M54/M$45*100</f>
        <v>28.391976323577765</v>
      </c>
      <c r="O54" s="1004"/>
      <c r="P54" s="1002"/>
    </row>
    <row r="55" spans="1:16" s="1059" customFormat="1" ht="12.75" customHeight="1">
      <c r="A55" s="1002"/>
      <c r="B55" s="975"/>
      <c r="C55" s="982"/>
      <c r="D55" s="1313" t="s">
        <v>74</v>
      </c>
      <c r="E55" s="1298">
        <v>653.9</v>
      </c>
      <c r="F55" s="1309">
        <f>+E55/E54*100</f>
        <v>51.876239587465292</v>
      </c>
      <c r="G55" s="1298">
        <v>638.29999999999995</v>
      </c>
      <c r="H55" s="1309">
        <f>+G55/G54*100</f>
        <v>50.876773473617085</v>
      </c>
      <c r="I55" s="1298">
        <v>638.1</v>
      </c>
      <c r="J55" s="1309">
        <f>+I55/I54*100</f>
        <v>50.909526089037819</v>
      </c>
      <c r="K55" s="1298">
        <v>660.9</v>
      </c>
      <c r="L55" s="1309">
        <f>+K55/K54*100</f>
        <v>51.572376121732347</v>
      </c>
      <c r="M55" s="1145">
        <v>666.4</v>
      </c>
      <c r="N55" s="1310">
        <f>+M55/M54*100</f>
        <v>51.455486062852295</v>
      </c>
      <c r="O55" s="1004"/>
      <c r="P55" s="1002"/>
    </row>
    <row r="56" spans="1:16" s="1059" customFormat="1" ht="12.75" customHeight="1">
      <c r="A56" s="1002"/>
      <c r="B56" s="975"/>
      <c r="C56" s="982"/>
      <c r="D56" s="1313" t="s">
        <v>73</v>
      </c>
      <c r="E56" s="1298">
        <v>606.6</v>
      </c>
      <c r="F56" s="1309">
        <f>+E56/E54*100</f>
        <v>48.123760412534708</v>
      </c>
      <c r="G56" s="1298">
        <v>616.29999999999995</v>
      </c>
      <c r="H56" s="1309">
        <f>+G56/G54*100</f>
        <v>49.123226526382915</v>
      </c>
      <c r="I56" s="1298">
        <v>615.29999999999995</v>
      </c>
      <c r="J56" s="1309">
        <f>+I56/I54*100</f>
        <v>49.090473910962174</v>
      </c>
      <c r="K56" s="1298">
        <v>620.70000000000005</v>
      </c>
      <c r="L56" s="1309">
        <f>+K56/K54*100</f>
        <v>48.435427233710499</v>
      </c>
      <c r="M56" s="1145">
        <v>628.6</v>
      </c>
      <c r="N56" s="1310">
        <f>+M56/M54*100</f>
        <v>48.536792525673697</v>
      </c>
      <c r="O56" s="1004"/>
      <c r="P56" s="1002"/>
    </row>
    <row r="57" spans="1:16" s="1059" customFormat="1" ht="16.5" customHeight="1">
      <c r="A57" s="1002"/>
      <c r="B57" s="975"/>
      <c r="C57" s="974" t="s">
        <v>613</v>
      </c>
      <c r="D57" s="1011"/>
      <c r="E57" s="1299">
        <v>1705.5</v>
      </c>
      <c r="F57" s="1311">
        <f>+E57/E$45*100</f>
        <v>37.634052694293658</v>
      </c>
      <c r="G57" s="1299">
        <v>1692.3</v>
      </c>
      <c r="H57" s="1311">
        <f>+G57/G$45*100</f>
        <v>38.173328521158531</v>
      </c>
      <c r="I57" s="1299">
        <v>1725.1</v>
      </c>
      <c r="J57" s="1311">
        <f>+I57/I$45*100</f>
        <v>38.287908380681813</v>
      </c>
      <c r="K57" s="1299">
        <v>1725.9</v>
      </c>
      <c r="L57" s="1311">
        <f>+K57/K$45*100</f>
        <v>37.901879831342235</v>
      </c>
      <c r="M57" s="1144">
        <v>1753.9</v>
      </c>
      <c r="N57" s="1312">
        <f>+M57/M$45*100</f>
        <v>38.450071248492826</v>
      </c>
      <c r="O57" s="1004"/>
      <c r="P57" s="1002"/>
    </row>
    <row r="58" spans="1:16" s="1059" customFormat="1" ht="12.75" customHeight="1">
      <c r="A58" s="1002"/>
      <c r="B58" s="975"/>
      <c r="C58" s="982"/>
      <c r="D58" s="1313" t="s">
        <v>74</v>
      </c>
      <c r="E58" s="1298">
        <v>890.4</v>
      </c>
      <c r="F58" s="1309">
        <f>+E58/E57*100</f>
        <v>52.207563764291997</v>
      </c>
      <c r="G58" s="1298">
        <v>882.9</v>
      </c>
      <c r="H58" s="1309">
        <f>+G58/G57*100</f>
        <v>52.171600780003544</v>
      </c>
      <c r="I58" s="1298">
        <v>899.9</v>
      </c>
      <c r="J58" s="1309">
        <f>+I58/I57*100</f>
        <v>52.165091878731673</v>
      </c>
      <c r="K58" s="1298">
        <v>902.2</v>
      </c>
      <c r="L58" s="1309">
        <f>+K58/K57*100</f>
        <v>52.27417579234023</v>
      </c>
      <c r="M58" s="1145">
        <v>915.6</v>
      </c>
      <c r="N58" s="1310">
        <f>+M58/M57*100</f>
        <v>52.203660413934664</v>
      </c>
      <c r="O58" s="1004"/>
      <c r="P58" s="1002"/>
    </row>
    <row r="59" spans="1:16" s="1059" customFormat="1" ht="12.75" customHeight="1">
      <c r="A59" s="1002"/>
      <c r="B59" s="975"/>
      <c r="C59" s="982"/>
      <c r="D59" s="1313" t="s">
        <v>73</v>
      </c>
      <c r="E59" s="1298">
        <v>815</v>
      </c>
      <c r="F59" s="1309">
        <f>+E59/E57*100</f>
        <v>47.786572852535912</v>
      </c>
      <c r="G59" s="1298">
        <v>809.4</v>
      </c>
      <c r="H59" s="1309">
        <f>+G59/G57*100</f>
        <v>47.828399219996456</v>
      </c>
      <c r="I59" s="1298">
        <v>825.3</v>
      </c>
      <c r="J59" s="1309">
        <f>+I59/I57*100</f>
        <v>47.840704886673237</v>
      </c>
      <c r="K59" s="1298">
        <v>823.8</v>
      </c>
      <c r="L59" s="1309">
        <f>+K59/K57*100</f>
        <v>47.731618286111591</v>
      </c>
      <c r="M59" s="1145">
        <v>838.3</v>
      </c>
      <c r="N59" s="1310">
        <f>+M59/M57*100</f>
        <v>47.796339586065336</v>
      </c>
      <c r="O59" s="1004"/>
      <c r="P59" s="1002"/>
    </row>
    <row r="60" spans="1:16" s="1059" customFormat="1" ht="16.5" customHeight="1">
      <c r="A60" s="1002"/>
      <c r="B60" s="975"/>
      <c r="C60" s="974" t="s">
        <v>615</v>
      </c>
      <c r="D60" s="1011"/>
      <c r="E60" s="1299">
        <v>281.7</v>
      </c>
      <c r="F60" s="1311">
        <f>+E60/E$45*100</f>
        <v>6.2160730835429625</v>
      </c>
      <c r="G60" s="1299">
        <v>261.3</v>
      </c>
      <c r="H60" s="1311">
        <f>+G60/G$45*100</f>
        <v>5.8941622304430217</v>
      </c>
      <c r="I60" s="1299">
        <v>269.39999999999998</v>
      </c>
      <c r="J60" s="1311">
        <f>+I60/I$45*100</f>
        <v>5.9792258522727266</v>
      </c>
      <c r="K60" s="1299">
        <v>268.2</v>
      </c>
      <c r="L60" s="1311">
        <f>+K60/K$45*100</f>
        <v>5.8898453970484885</v>
      </c>
      <c r="M60" s="1144">
        <v>254.9</v>
      </c>
      <c r="N60" s="1312">
        <f>+M60/M$45*100</f>
        <v>5.5880740984325339</v>
      </c>
      <c r="O60" s="1004"/>
      <c r="P60" s="1002"/>
    </row>
    <row r="61" spans="1:16" s="1059" customFormat="1" ht="12.75" customHeight="1">
      <c r="A61" s="1002"/>
      <c r="B61" s="975"/>
      <c r="C61" s="982"/>
      <c r="D61" s="1313" t="s">
        <v>74</v>
      </c>
      <c r="E61" s="1298">
        <v>174.5</v>
      </c>
      <c r="F61" s="1309">
        <f>+E61/E60*100</f>
        <v>61.945331913383036</v>
      </c>
      <c r="G61" s="1298">
        <v>167.7</v>
      </c>
      <c r="H61" s="1309">
        <f>+G61/G60*100</f>
        <v>64.179104477611943</v>
      </c>
      <c r="I61" s="1298">
        <v>164.7</v>
      </c>
      <c r="J61" s="1309">
        <f>+I61/I60*100</f>
        <v>61.1358574610245</v>
      </c>
      <c r="K61" s="1298">
        <v>172.5</v>
      </c>
      <c r="L61" s="1309">
        <f>+K61/K60*100</f>
        <v>64.317673378076066</v>
      </c>
      <c r="M61" s="1145">
        <v>164.6</v>
      </c>
      <c r="N61" s="1310">
        <f>+M61/M60*100</f>
        <v>64.574342879560604</v>
      </c>
      <c r="O61" s="1004"/>
      <c r="P61" s="1002"/>
    </row>
    <row r="62" spans="1:16" s="1059" customFormat="1" ht="12.75" customHeight="1">
      <c r="A62" s="1002"/>
      <c r="B62" s="975"/>
      <c r="C62" s="982"/>
      <c r="D62" s="1313" t="s">
        <v>73</v>
      </c>
      <c r="E62" s="1298">
        <v>107.2</v>
      </c>
      <c r="F62" s="1309">
        <f>+E62/E60*100</f>
        <v>38.054668086616971</v>
      </c>
      <c r="G62" s="1298">
        <v>93.6</v>
      </c>
      <c r="H62" s="1309">
        <f>+G62/G60*100</f>
        <v>35.820895522388057</v>
      </c>
      <c r="I62" s="1298">
        <v>104.7</v>
      </c>
      <c r="J62" s="1309">
        <f>+I62/I60*100</f>
        <v>38.864142538975507</v>
      </c>
      <c r="K62" s="1298">
        <v>95.7</v>
      </c>
      <c r="L62" s="1309">
        <f>+K62/K60*100</f>
        <v>35.682326621923934</v>
      </c>
      <c r="M62" s="1145">
        <v>90.3</v>
      </c>
      <c r="N62" s="1310">
        <f>+M62/M60*100</f>
        <v>35.425657120439382</v>
      </c>
      <c r="O62" s="1004"/>
      <c r="P62" s="1002"/>
    </row>
    <row r="63" spans="1:16" ht="13.5" customHeight="1">
      <c r="A63" s="962"/>
      <c r="B63" s="958"/>
      <c r="C63" s="987" t="s">
        <v>178</v>
      </c>
      <c r="D63" s="966"/>
      <c r="E63" s="988" t="s">
        <v>90</v>
      </c>
      <c r="F63" s="1012"/>
      <c r="G63" s="989"/>
      <c r="H63" s="989"/>
      <c r="I63" s="1008"/>
      <c r="J63" s="1013"/>
      <c r="K63" s="1014"/>
      <c r="L63" s="1008"/>
      <c r="M63" s="1015"/>
      <c r="N63" s="1015"/>
      <c r="O63" s="998"/>
      <c r="P63" s="962"/>
    </row>
    <row r="64" spans="1:16" s="1056" customFormat="1" ht="13.5" customHeight="1">
      <c r="A64" s="983"/>
      <c r="B64" s="1016"/>
      <c r="C64" s="1016"/>
      <c r="D64" s="1016"/>
      <c r="E64" s="958"/>
      <c r="F64" s="958"/>
      <c r="G64" s="958"/>
      <c r="H64" s="958"/>
      <c r="I64" s="958"/>
      <c r="J64" s="958"/>
      <c r="K64" s="1470">
        <v>41671</v>
      </c>
      <c r="L64" s="1470"/>
      <c r="M64" s="1470"/>
      <c r="N64" s="1470"/>
      <c r="O64" s="1017">
        <v>7</v>
      </c>
      <c r="P64" s="962"/>
    </row>
    <row r="68" spans="13:15" ht="8.25" customHeight="1"/>
    <row r="70" spans="13:15" ht="9" customHeight="1">
      <c r="O70" s="1062"/>
    </row>
    <row r="71" spans="13:15" ht="8.25" customHeight="1">
      <c r="M71" s="1471"/>
      <c r="N71" s="1471"/>
      <c r="O71" s="1471"/>
    </row>
    <row r="72" spans="13:15" ht="9.75" customHeight="1"/>
  </sheetData>
  <mergeCells count="182">
    <mergeCell ref="C45:D45"/>
    <mergeCell ref="K64:N64"/>
    <mergeCell ref="M71:O71"/>
    <mergeCell ref="C40:N40"/>
    <mergeCell ref="C41:D42"/>
    <mergeCell ref="E43:F43"/>
    <mergeCell ref="G43:H43"/>
    <mergeCell ref="I43:J43"/>
    <mergeCell ref="K43:L43"/>
    <mergeCell ref="M43:N43"/>
    <mergeCell ref="C38:D38"/>
    <mergeCell ref="E38:F38"/>
    <mergeCell ref="G38:H38"/>
    <mergeCell ref="I38:J38"/>
    <mergeCell ref="K38:L38"/>
    <mergeCell ref="M38:N38"/>
    <mergeCell ref="C37:D37"/>
    <mergeCell ref="E37:F37"/>
    <mergeCell ref="G37:H37"/>
    <mergeCell ref="I37:J37"/>
    <mergeCell ref="K37:L37"/>
    <mergeCell ref="M37:N37"/>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E33:F33"/>
    <mergeCell ref="G33:H33"/>
    <mergeCell ref="I33:J33"/>
    <mergeCell ref="K33:L33"/>
    <mergeCell ref="M33:N33"/>
    <mergeCell ref="E31:F31"/>
    <mergeCell ref="G31:H31"/>
    <mergeCell ref="I31:J31"/>
    <mergeCell ref="K31:L31"/>
    <mergeCell ref="M31:N31"/>
    <mergeCell ref="B32:D32"/>
    <mergeCell ref="E32:F32"/>
    <mergeCell ref="G32:H32"/>
    <mergeCell ref="I32:J32"/>
    <mergeCell ref="K32:L32"/>
    <mergeCell ref="M29:N29"/>
    <mergeCell ref="E30:F30"/>
    <mergeCell ref="G30:H30"/>
    <mergeCell ref="I30:J30"/>
    <mergeCell ref="K30:L30"/>
    <mergeCell ref="M30:N30"/>
    <mergeCell ref="M32:N32"/>
    <mergeCell ref="E28:F28"/>
    <mergeCell ref="G28:H28"/>
    <mergeCell ref="I28:J28"/>
    <mergeCell ref="K28:L28"/>
    <mergeCell ref="M28:N28"/>
    <mergeCell ref="B29:D29"/>
    <mergeCell ref="E29:F29"/>
    <mergeCell ref="G29:H29"/>
    <mergeCell ref="I29:J29"/>
    <mergeCell ref="K29:L29"/>
    <mergeCell ref="M26:N26"/>
    <mergeCell ref="E27:F27"/>
    <mergeCell ref="G27:H27"/>
    <mergeCell ref="I27:J27"/>
    <mergeCell ref="K27:L27"/>
    <mergeCell ref="M27:N27"/>
    <mergeCell ref="E25:F25"/>
    <mergeCell ref="G25:H25"/>
    <mergeCell ref="I25:J25"/>
    <mergeCell ref="K25:L25"/>
    <mergeCell ref="M25:N25"/>
    <mergeCell ref="B26:D26"/>
    <mergeCell ref="E26:F26"/>
    <mergeCell ref="G26:H26"/>
    <mergeCell ref="I26:J26"/>
    <mergeCell ref="K26:L26"/>
    <mergeCell ref="E23:F23"/>
    <mergeCell ref="G23:H23"/>
    <mergeCell ref="I23:J23"/>
    <mergeCell ref="K23:L23"/>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E19:F19"/>
    <mergeCell ref="G19:H19"/>
    <mergeCell ref="I19:J19"/>
    <mergeCell ref="K19:L19"/>
    <mergeCell ref="M19:N19"/>
    <mergeCell ref="E20:F20"/>
    <mergeCell ref="G20:H20"/>
    <mergeCell ref="I20:J20"/>
    <mergeCell ref="K20:L20"/>
    <mergeCell ref="M20:N20"/>
    <mergeCell ref="E17:F17"/>
    <mergeCell ref="G17:H17"/>
    <mergeCell ref="I17:J17"/>
    <mergeCell ref="K17:L17"/>
    <mergeCell ref="M17:N17"/>
    <mergeCell ref="E18:F18"/>
    <mergeCell ref="G18:H18"/>
    <mergeCell ref="I18:J18"/>
    <mergeCell ref="K18:L18"/>
    <mergeCell ref="M18:N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C1:D1"/>
    <mergeCell ref="M3:N3"/>
    <mergeCell ref="C4:N4"/>
    <mergeCell ref="C5:D6"/>
    <mergeCell ref="E7:F7"/>
    <mergeCell ref="G7:H7"/>
    <mergeCell ref="I7:J7"/>
    <mergeCell ref="K7:L7"/>
    <mergeCell ref="M7:N7"/>
  </mergeCells>
  <conditionalFormatting sqref="E7:N7">
    <cfRule type="cellIs" dxfId="16" priority="2" operator="equal">
      <formula>"1.º trimestre"</formula>
    </cfRule>
  </conditionalFormatting>
  <conditionalFormatting sqref="E43:N43">
    <cfRule type="cellIs" dxfId="15"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tabColor theme="5"/>
  </sheetPr>
  <dimension ref="A1:T73"/>
  <sheetViews>
    <sheetView showRuler="0" zoomScaleNormal="100" workbookViewId="0"/>
  </sheetViews>
  <sheetFormatPr defaultRowHeight="12.75"/>
  <cols>
    <col min="1" max="1" width="1" style="1046" customWidth="1"/>
    <col min="2" max="2" width="2.5703125" style="1046" customWidth="1"/>
    <col min="3" max="3" width="1" style="1046" customWidth="1"/>
    <col min="4" max="4" width="32.42578125" style="1046" customWidth="1"/>
    <col min="5" max="5" width="7.42578125" style="1046" customWidth="1"/>
    <col min="6" max="6" width="5.140625" style="1046" customWidth="1"/>
    <col min="7" max="7" width="7.42578125" style="1046" customWidth="1"/>
    <col min="8" max="8" width="5.140625" style="1046" customWidth="1"/>
    <col min="9" max="9" width="7.42578125" style="1046" customWidth="1"/>
    <col min="10" max="10" width="5.140625" style="1046" customWidth="1"/>
    <col min="11" max="11" width="7.42578125" style="1046" customWidth="1"/>
    <col min="12" max="12" width="5.140625" style="1046" customWidth="1"/>
    <col min="13" max="13" width="7.42578125" style="1046" customWidth="1"/>
    <col min="14" max="14" width="5.140625" style="1046" customWidth="1"/>
    <col min="15" max="15" width="2.5703125" style="1046" customWidth="1"/>
    <col min="16" max="16" width="1" style="1046" customWidth="1"/>
    <col min="17" max="34" width="9.140625" style="1046" customWidth="1"/>
    <col min="35" max="16384" width="9.140625" style="1046"/>
  </cols>
  <sheetData>
    <row r="1" spans="1:20" ht="13.5" customHeight="1">
      <c r="A1" s="962"/>
      <c r="B1" s="1315"/>
      <c r="C1" s="1315"/>
      <c r="D1" s="1315"/>
      <c r="E1" s="959"/>
      <c r="F1" s="959"/>
      <c r="G1" s="959"/>
      <c r="H1" s="959"/>
      <c r="I1" s="1474" t="s">
        <v>383</v>
      </c>
      <c r="J1" s="1474"/>
      <c r="K1" s="1474"/>
      <c r="L1" s="1474"/>
      <c r="M1" s="1474"/>
      <c r="N1" s="1474"/>
      <c r="O1" s="961"/>
      <c r="P1" s="962"/>
    </row>
    <row r="2" spans="1:20" ht="6" customHeight="1">
      <c r="A2" s="962"/>
      <c r="B2" s="1018"/>
      <c r="C2" s="1021"/>
      <c r="D2" s="1021"/>
      <c r="E2" s="1022"/>
      <c r="F2" s="1022"/>
      <c r="G2" s="1022"/>
      <c r="H2" s="1022"/>
      <c r="I2" s="958"/>
      <c r="J2" s="958"/>
      <c r="K2" s="958"/>
      <c r="L2" s="958"/>
      <c r="M2" s="958"/>
      <c r="N2" s="1281"/>
      <c r="O2" s="958"/>
      <c r="P2" s="962"/>
    </row>
    <row r="3" spans="1:20" ht="10.5" customHeight="1" thickBot="1">
      <c r="A3" s="962"/>
      <c r="B3" s="1019"/>
      <c r="C3" s="1020"/>
      <c r="D3" s="1021"/>
      <c r="E3" s="1022"/>
      <c r="F3" s="1022"/>
      <c r="G3" s="1022"/>
      <c r="H3" s="1022"/>
      <c r="I3" s="958"/>
      <c r="J3" s="958"/>
      <c r="K3" s="958"/>
      <c r="L3" s="958"/>
      <c r="M3" s="1435" t="s">
        <v>75</v>
      </c>
      <c r="N3" s="1435"/>
      <c r="O3" s="958"/>
      <c r="P3" s="962"/>
    </row>
    <row r="4" spans="1:20" s="1048" customFormat="1" ht="13.5" customHeight="1" thickBot="1">
      <c r="A4" s="968"/>
      <c r="B4" s="969"/>
      <c r="C4" s="1475" t="s">
        <v>197</v>
      </c>
      <c r="D4" s="1476"/>
      <c r="E4" s="1476"/>
      <c r="F4" s="1476"/>
      <c r="G4" s="1476"/>
      <c r="H4" s="1476"/>
      <c r="I4" s="1476"/>
      <c r="J4" s="1476"/>
      <c r="K4" s="1476"/>
      <c r="L4" s="1476"/>
      <c r="M4" s="1476"/>
      <c r="N4" s="1477"/>
      <c r="O4" s="958"/>
      <c r="P4" s="968"/>
    </row>
    <row r="5" spans="1:20" ht="3" customHeight="1">
      <c r="A5" s="962"/>
      <c r="B5" s="965"/>
      <c r="C5" s="1439" t="s">
        <v>172</v>
      </c>
      <c r="D5" s="1440"/>
      <c r="E5" s="1023"/>
      <c r="F5" s="1023"/>
      <c r="G5" s="1023"/>
      <c r="H5" s="1023"/>
      <c r="I5" s="1023"/>
      <c r="J5" s="1023"/>
      <c r="K5" s="963"/>
      <c r="L5" s="1024"/>
      <c r="M5" s="1024"/>
      <c r="N5" s="1024"/>
      <c r="O5" s="958"/>
      <c r="P5" s="968"/>
    </row>
    <row r="6" spans="1:20" ht="12.75" customHeight="1">
      <c r="A6" s="962"/>
      <c r="B6" s="965"/>
      <c r="C6" s="1441"/>
      <c r="D6" s="1441"/>
      <c r="E6" s="1049" t="s">
        <v>656</v>
      </c>
      <c r="F6" s="1050" t="s">
        <v>34</v>
      </c>
      <c r="G6" s="1049" t="s">
        <v>34</v>
      </c>
      <c r="H6" s="1050" t="s">
        <v>34</v>
      </c>
      <c r="I6" s="1051"/>
      <c r="J6" s="1050" t="s">
        <v>634</v>
      </c>
      <c r="K6" s="1052" t="s">
        <v>34</v>
      </c>
      <c r="L6" s="1053" t="s">
        <v>34</v>
      </c>
      <c r="M6" s="1053" t="s">
        <v>34</v>
      </c>
      <c r="N6" s="1054"/>
      <c r="O6" s="958"/>
      <c r="P6" s="968"/>
      <c r="Q6" s="1048"/>
      <c r="R6" s="1048"/>
      <c r="S6" s="1048"/>
      <c r="T6" s="1048"/>
    </row>
    <row r="7" spans="1:20">
      <c r="A7" s="962"/>
      <c r="B7" s="965"/>
      <c r="C7" s="997"/>
      <c r="D7" s="997"/>
      <c r="E7" s="1442" t="str">
        <f>+'6populacao1'!E7</f>
        <v>4.º trimestre</v>
      </c>
      <c r="F7" s="1442"/>
      <c r="G7" s="1442" t="str">
        <f>+'6populacao1'!G7</f>
        <v>1.º trimestre</v>
      </c>
      <c r="H7" s="1442"/>
      <c r="I7" s="1442" t="str">
        <f>+'6populacao1'!I7</f>
        <v>2.º trimestre</v>
      </c>
      <c r="J7" s="1442"/>
      <c r="K7" s="1442" t="str">
        <f>+'6populacao1'!K7</f>
        <v>3.º trimestre</v>
      </c>
      <c r="L7" s="1442"/>
      <c r="M7" s="1442" t="str">
        <f>+'6populacao1'!M7</f>
        <v>4.º trimestre</v>
      </c>
      <c r="N7" s="1442"/>
      <c r="O7" s="958"/>
      <c r="P7" s="968"/>
      <c r="Q7" s="1048"/>
      <c r="R7" s="1048"/>
      <c r="S7" s="1048"/>
      <c r="T7" s="1048"/>
    </row>
    <row r="8" spans="1:20" s="1055" customFormat="1" ht="18.75" customHeight="1">
      <c r="A8" s="972"/>
      <c r="B8" s="965"/>
      <c r="C8" s="1432" t="s">
        <v>198</v>
      </c>
      <c r="D8" s="1432"/>
      <c r="E8" s="1472">
        <v>923.2</v>
      </c>
      <c r="F8" s="1472"/>
      <c r="G8" s="1472">
        <v>952.2</v>
      </c>
      <c r="H8" s="1472"/>
      <c r="I8" s="1472">
        <v>886</v>
      </c>
      <c r="J8" s="1472"/>
      <c r="K8" s="1472">
        <v>838.6</v>
      </c>
      <c r="L8" s="1472"/>
      <c r="M8" s="1473">
        <v>826.7</v>
      </c>
      <c r="N8" s="1473"/>
      <c r="O8" s="958"/>
      <c r="P8" s="968"/>
      <c r="S8" s="1375"/>
      <c r="T8" s="1375"/>
    </row>
    <row r="9" spans="1:20" ht="13.5" customHeight="1">
      <c r="A9" s="962"/>
      <c r="B9" s="965"/>
      <c r="C9" s="974" t="s">
        <v>74</v>
      </c>
      <c r="D9" s="1002"/>
      <c r="E9" s="1478">
        <v>481.8</v>
      </c>
      <c r="F9" s="1478"/>
      <c r="G9" s="1478">
        <v>504.2</v>
      </c>
      <c r="H9" s="1478"/>
      <c r="I9" s="1478">
        <v>463.2</v>
      </c>
      <c r="J9" s="1478"/>
      <c r="K9" s="1478">
        <v>432.2</v>
      </c>
      <c r="L9" s="1478"/>
      <c r="M9" s="1479">
        <v>417.8</v>
      </c>
      <c r="N9" s="1479"/>
      <c r="O9" s="958"/>
      <c r="P9" s="968"/>
      <c r="R9" s="1137"/>
    </row>
    <row r="10" spans="1:20" ht="13.5" customHeight="1">
      <c r="A10" s="962"/>
      <c r="B10" s="965"/>
      <c r="C10" s="974" t="s">
        <v>73</v>
      </c>
      <c r="D10" s="1002"/>
      <c r="E10" s="1478">
        <v>441.4</v>
      </c>
      <c r="F10" s="1478"/>
      <c r="G10" s="1478">
        <v>447.9</v>
      </c>
      <c r="H10" s="1478"/>
      <c r="I10" s="1478">
        <v>422.8</v>
      </c>
      <c r="J10" s="1478"/>
      <c r="K10" s="1478">
        <v>406.4</v>
      </c>
      <c r="L10" s="1478"/>
      <c r="M10" s="1479">
        <v>408.9</v>
      </c>
      <c r="N10" s="1479"/>
      <c r="O10" s="958"/>
      <c r="P10" s="968"/>
    </row>
    <row r="11" spans="1:20" ht="19.5" customHeight="1">
      <c r="A11" s="962"/>
      <c r="B11" s="965"/>
      <c r="C11" s="974" t="s">
        <v>173</v>
      </c>
      <c r="D11" s="1002"/>
      <c r="E11" s="1478">
        <v>164.9</v>
      </c>
      <c r="F11" s="1478"/>
      <c r="G11" s="1478">
        <v>165.9</v>
      </c>
      <c r="H11" s="1478"/>
      <c r="I11" s="1478">
        <v>140.6</v>
      </c>
      <c r="J11" s="1478"/>
      <c r="K11" s="1478">
        <v>146.80000000000001</v>
      </c>
      <c r="L11" s="1478"/>
      <c r="M11" s="1479">
        <v>137.1</v>
      </c>
      <c r="N11" s="1479"/>
      <c r="O11" s="958"/>
      <c r="P11" s="968"/>
    </row>
    <row r="12" spans="1:20" ht="13.5" customHeight="1">
      <c r="A12" s="962"/>
      <c r="B12" s="965"/>
      <c r="C12" s="974" t="s">
        <v>174</v>
      </c>
      <c r="D12" s="1002"/>
      <c r="E12" s="1478">
        <v>482.3</v>
      </c>
      <c r="F12" s="1478"/>
      <c r="G12" s="1478">
        <v>489.6</v>
      </c>
      <c r="H12" s="1478"/>
      <c r="I12" s="1478">
        <v>454.5</v>
      </c>
      <c r="J12" s="1478"/>
      <c r="K12" s="1478">
        <v>423.1</v>
      </c>
      <c r="L12" s="1478"/>
      <c r="M12" s="1479">
        <v>431.1</v>
      </c>
      <c r="N12" s="1479"/>
      <c r="O12" s="958"/>
      <c r="P12" s="962"/>
    </row>
    <row r="13" spans="1:20" ht="13.5" customHeight="1">
      <c r="A13" s="962"/>
      <c r="B13" s="965"/>
      <c r="C13" s="974" t="s">
        <v>175</v>
      </c>
      <c r="D13" s="1002"/>
      <c r="E13" s="1478">
        <v>276</v>
      </c>
      <c r="F13" s="1478"/>
      <c r="G13" s="1478">
        <v>296.7</v>
      </c>
      <c r="H13" s="1478"/>
      <c r="I13" s="1478">
        <v>290.89999999999998</v>
      </c>
      <c r="J13" s="1478"/>
      <c r="K13" s="1478">
        <v>268.7</v>
      </c>
      <c r="L13" s="1478"/>
      <c r="M13" s="1479">
        <v>258.5</v>
      </c>
      <c r="N13" s="1479"/>
      <c r="O13" s="958"/>
      <c r="P13" s="962"/>
    </row>
    <row r="14" spans="1:20" ht="19.5" customHeight="1">
      <c r="A14" s="962"/>
      <c r="B14" s="965"/>
      <c r="C14" s="974" t="s">
        <v>199</v>
      </c>
      <c r="D14" s="1002"/>
      <c r="E14" s="1478">
        <v>101.6</v>
      </c>
      <c r="F14" s="1478"/>
      <c r="G14" s="1478">
        <v>93</v>
      </c>
      <c r="H14" s="1478"/>
      <c r="I14" s="1478">
        <v>85.7</v>
      </c>
      <c r="J14" s="1478"/>
      <c r="K14" s="1478">
        <v>104.1</v>
      </c>
      <c r="L14" s="1478"/>
      <c r="M14" s="1479">
        <v>86.4</v>
      </c>
      <c r="N14" s="1479"/>
      <c r="O14" s="976"/>
      <c r="P14" s="962"/>
    </row>
    <row r="15" spans="1:20" ht="13.5" customHeight="1">
      <c r="A15" s="962"/>
      <c r="B15" s="965"/>
      <c r="C15" s="974" t="s">
        <v>200</v>
      </c>
      <c r="D15" s="1002"/>
      <c r="E15" s="1478">
        <v>821.6</v>
      </c>
      <c r="F15" s="1478"/>
      <c r="G15" s="1478">
        <v>859.1</v>
      </c>
      <c r="H15" s="1478"/>
      <c r="I15" s="1478">
        <v>800.3</v>
      </c>
      <c r="J15" s="1478"/>
      <c r="K15" s="1478">
        <v>734.6</v>
      </c>
      <c r="L15" s="1478"/>
      <c r="M15" s="1479">
        <v>740.4</v>
      </c>
      <c r="N15" s="1479"/>
      <c r="O15" s="976"/>
      <c r="P15" s="962"/>
    </row>
    <row r="16" spans="1:20" ht="19.5" customHeight="1">
      <c r="A16" s="962"/>
      <c r="B16" s="965"/>
      <c r="C16" s="974" t="s">
        <v>201</v>
      </c>
      <c r="D16" s="1002"/>
      <c r="E16" s="1478">
        <v>403.3</v>
      </c>
      <c r="F16" s="1478"/>
      <c r="G16" s="1478">
        <v>391.7</v>
      </c>
      <c r="H16" s="1478"/>
      <c r="I16" s="1478">
        <v>337.6</v>
      </c>
      <c r="J16" s="1478"/>
      <c r="K16" s="1478">
        <v>298.3</v>
      </c>
      <c r="L16" s="1478"/>
      <c r="M16" s="1479">
        <v>301.7</v>
      </c>
      <c r="N16" s="1479"/>
      <c r="O16" s="976"/>
      <c r="P16" s="962"/>
    </row>
    <row r="17" spans="1:16" ht="13.5" customHeight="1">
      <c r="A17" s="962"/>
      <c r="B17" s="965"/>
      <c r="C17" s="974" t="s">
        <v>202</v>
      </c>
      <c r="D17" s="1002"/>
      <c r="E17" s="1478">
        <v>519.9</v>
      </c>
      <c r="F17" s="1478"/>
      <c r="G17" s="1478">
        <v>560.5</v>
      </c>
      <c r="H17" s="1478"/>
      <c r="I17" s="1478">
        <v>548.29999999999995</v>
      </c>
      <c r="J17" s="1478"/>
      <c r="K17" s="1478">
        <v>540.29999999999995</v>
      </c>
      <c r="L17" s="1478"/>
      <c r="M17" s="1479">
        <v>525</v>
      </c>
      <c r="N17" s="1479"/>
      <c r="O17" s="976"/>
      <c r="P17" s="962"/>
    </row>
    <row r="18" spans="1:16" s="1055" customFormat="1" ht="18.75" customHeight="1">
      <c r="A18" s="972"/>
      <c r="B18" s="973"/>
      <c r="C18" s="1432" t="s">
        <v>203</v>
      </c>
      <c r="D18" s="1432"/>
      <c r="E18" s="1472">
        <v>16.899999999999999</v>
      </c>
      <c r="F18" s="1472"/>
      <c r="G18" s="1472">
        <v>17.7</v>
      </c>
      <c r="H18" s="1472"/>
      <c r="I18" s="1472">
        <v>16.399999999999999</v>
      </c>
      <c r="J18" s="1472"/>
      <c r="K18" s="1472">
        <v>15.6</v>
      </c>
      <c r="L18" s="1472"/>
      <c r="M18" s="1473">
        <v>15.3</v>
      </c>
      <c r="N18" s="1473"/>
      <c r="O18" s="977"/>
      <c r="P18" s="972"/>
    </row>
    <row r="19" spans="1:16" ht="13.5" customHeight="1">
      <c r="A19" s="962"/>
      <c r="B19" s="965"/>
      <c r="C19" s="974" t="s">
        <v>74</v>
      </c>
      <c r="D19" s="1002"/>
      <c r="E19" s="1478">
        <v>16.8</v>
      </c>
      <c r="F19" s="1478"/>
      <c r="G19" s="1478">
        <v>17.8</v>
      </c>
      <c r="H19" s="1478"/>
      <c r="I19" s="1478">
        <v>16.399999999999999</v>
      </c>
      <c r="J19" s="1478"/>
      <c r="K19" s="1478">
        <v>15.3</v>
      </c>
      <c r="L19" s="1478"/>
      <c r="M19" s="1479">
        <v>14.9</v>
      </c>
      <c r="N19" s="1479"/>
      <c r="O19" s="976"/>
      <c r="P19" s="962"/>
    </row>
    <row r="20" spans="1:16" ht="13.5" customHeight="1">
      <c r="A20" s="962"/>
      <c r="B20" s="965"/>
      <c r="C20" s="974" t="s">
        <v>73</v>
      </c>
      <c r="D20" s="1002"/>
      <c r="E20" s="1478">
        <v>17.100000000000001</v>
      </c>
      <c r="F20" s="1478"/>
      <c r="G20" s="1478">
        <v>17.5</v>
      </c>
      <c r="H20" s="1478"/>
      <c r="I20" s="1478">
        <v>16.5</v>
      </c>
      <c r="J20" s="1478"/>
      <c r="K20" s="1478">
        <v>15.9</v>
      </c>
      <c r="L20" s="1478"/>
      <c r="M20" s="1479">
        <v>15.9</v>
      </c>
      <c r="N20" s="1479"/>
      <c r="O20" s="976"/>
      <c r="P20" s="962"/>
    </row>
    <row r="21" spans="1:16" s="1063" customFormat="1" ht="13.5" customHeight="1">
      <c r="A21" s="1025"/>
      <c r="B21" s="1026"/>
      <c r="C21" s="1282" t="s">
        <v>204</v>
      </c>
      <c r="D21" s="1025"/>
      <c r="E21" s="1480">
        <f>+E20-E19</f>
        <v>0.30000000000000071</v>
      </c>
      <c r="F21" s="1480"/>
      <c r="G21" s="1480">
        <f t="shared" ref="G21" si="0">+G20-G19</f>
        <v>-0.30000000000000071</v>
      </c>
      <c r="H21" s="1480"/>
      <c r="I21" s="1480">
        <f t="shared" ref="I21" si="1">+I20-I19</f>
        <v>0.10000000000000142</v>
      </c>
      <c r="J21" s="1480"/>
      <c r="K21" s="1480">
        <f t="shared" ref="K21" si="2">+K20-K19</f>
        <v>0.59999999999999964</v>
      </c>
      <c r="L21" s="1480"/>
      <c r="M21" s="1481">
        <f t="shared" ref="M21" si="3">+M20-M19</f>
        <v>1</v>
      </c>
      <c r="N21" s="1481"/>
      <c r="O21" s="1027"/>
      <c r="P21" s="1025"/>
    </row>
    <row r="22" spans="1:16" ht="19.5" customHeight="1">
      <c r="A22" s="962"/>
      <c r="B22" s="965"/>
      <c r="C22" s="974" t="s">
        <v>173</v>
      </c>
      <c r="D22" s="1002"/>
      <c r="E22" s="1478">
        <v>40</v>
      </c>
      <c r="F22" s="1478"/>
      <c r="G22" s="1478">
        <v>42.1</v>
      </c>
      <c r="H22" s="1478"/>
      <c r="I22" s="1478">
        <v>37.1</v>
      </c>
      <c r="J22" s="1478"/>
      <c r="K22" s="1478">
        <v>36</v>
      </c>
      <c r="L22" s="1478"/>
      <c r="M22" s="1479">
        <v>35.700000000000003</v>
      </c>
      <c r="N22" s="1479"/>
      <c r="O22" s="976"/>
      <c r="P22" s="962"/>
    </row>
    <row r="23" spans="1:16" ht="13.5" customHeight="1">
      <c r="A23" s="962"/>
      <c r="B23" s="965"/>
      <c r="C23" s="974" t="s">
        <v>174</v>
      </c>
      <c r="D23" s="962"/>
      <c r="E23" s="1478">
        <v>17.399999999999999</v>
      </c>
      <c r="F23" s="1478"/>
      <c r="G23" s="1478">
        <v>17.899999999999999</v>
      </c>
      <c r="H23" s="1478"/>
      <c r="I23" s="1478">
        <v>16.7</v>
      </c>
      <c r="J23" s="1478"/>
      <c r="K23" s="1478">
        <v>15.5</v>
      </c>
      <c r="L23" s="1478"/>
      <c r="M23" s="1479">
        <v>15.8</v>
      </c>
      <c r="N23" s="1479"/>
      <c r="O23" s="976"/>
      <c r="P23" s="962"/>
    </row>
    <row r="24" spans="1:16" ht="13.5" customHeight="1">
      <c r="A24" s="962"/>
      <c r="B24" s="965"/>
      <c r="C24" s="974" t="s">
        <v>175</v>
      </c>
      <c r="D24" s="962"/>
      <c r="E24" s="1478">
        <v>12.2</v>
      </c>
      <c r="F24" s="1478"/>
      <c r="G24" s="1478">
        <v>13.2</v>
      </c>
      <c r="H24" s="1478"/>
      <c r="I24" s="1478">
        <v>12.7</v>
      </c>
      <c r="J24" s="1478"/>
      <c r="K24" s="1478">
        <v>11.9</v>
      </c>
      <c r="L24" s="1478"/>
      <c r="M24" s="1479">
        <v>11.4</v>
      </c>
      <c r="N24" s="1479"/>
      <c r="O24" s="976"/>
      <c r="P24" s="962"/>
    </row>
    <row r="25" spans="1:16" s="1057" customFormat="1" ht="19.5" customHeight="1">
      <c r="A25" s="1028"/>
      <c r="B25" s="970"/>
      <c r="C25" s="974" t="s">
        <v>205</v>
      </c>
      <c r="D25" s="1002"/>
      <c r="E25" s="1478">
        <v>17.8</v>
      </c>
      <c r="F25" s="1478"/>
      <c r="G25" s="1478">
        <v>18.600000000000001</v>
      </c>
      <c r="H25" s="1478"/>
      <c r="I25" s="1478">
        <v>17.2</v>
      </c>
      <c r="J25" s="1478"/>
      <c r="K25" s="1478">
        <v>16.600000000000001</v>
      </c>
      <c r="L25" s="1478"/>
      <c r="M25" s="1479">
        <v>16.399999999999999</v>
      </c>
      <c r="N25" s="1479"/>
      <c r="O25" s="967"/>
      <c r="P25" s="1028"/>
    </row>
    <row r="26" spans="1:16" s="1057" customFormat="1" ht="13.5" customHeight="1">
      <c r="A26" s="1028"/>
      <c r="B26" s="970"/>
      <c r="C26" s="974" t="s">
        <v>206</v>
      </c>
      <c r="D26" s="1002"/>
      <c r="E26" s="1478">
        <v>12.7</v>
      </c>
      <c r="F26" s="1478"/>
      <c r="G26" s="1478">
        <v>13.3</v>
      </c>
      <c r="H26" s="1478"/>
      <c r="I26" s="1478">
        <v>11.5</v>
      </c>
      <c r="J26" s="1478"/>
      <c r="K26" s="1478">
        <v>11.2</v>
      </c>
      <c r="L26" s="1478"/>
      <c r="M26" s="1479">
        <v>10.7</v>
      </c>
      <c r="N26" s="1479"/>
      <c r="O26" s="967"/>
      <c r="P26" s="1028"/>
    </row>
    <row r="27" spans="1:16" s="1057" customFormat="1" ht="13.5" customHeight="1">
      <c r="A27" s="1028"/>
      <c r="B27" s="970"/>
      <c r="C27" s="974" t="s">
        <v>207</v>
      </c>
      <c r="D27" s="1002"/>
      <c r="E27" s="1478">
        <v>18.7</v>
      </c>
      <c r="F27" s="1478"/>
      <c r="G27" s="1478">
        <v>19.5</v>
      </c>
      <c r="H27" s="1478"/>
      <c r="I27" s="1478">
        <v>19.3</v>
      </c>
      <c r="J27" s="1478"/>
      <c r="K27" s="1478">
        <v>17.899999999999999</v>
      </c>
      <c r="L27" s="1478"/>
      <c r="M27" s="1479">
        <v>17.2</v>
      </c>
      <c r="N27" s="1479"/>
      <c r="O27" s="967"/>
      <c r="P27" s="1028"/>
    </row>
    <row r="28" spans="1:16" s="1057" customFormat="1" ht="13.5" customHeight="1">
      <c r="A28" s="1028"/>
      <c r="B28" s="970"/>
      <c r="C28" s="974" t="s">
        <v>208</v>
      </c>
      <c r="D28" s="1002"/>
      <c r="E28" s="1478">
        <v>17.2</v>
      </c>
      <c r="F28" s="1478"/>
      <c r="G28" s="1478">
        <v>18.5</v>
      </c>
      <c r="H28" s="1478"/>
      <c r="I28" s="1478">
        <v>17.2</v>
      </c>
      <c r="J28" s="1478"/>
      <c r="K28" s="1478">
        <v>16.100000000000001</v>
      </c>
      <c r="L28" s="1478"/>
      <c r="M28" s="1479">
        <v>15.5</v>
      </c>
      <c r="N28" s="1479"/>
      <c r="O28" s="967"/>
      <c r="P28" s="1028"/>
    </row>
    <row r="29" spans="1:16" s="1057" customFormat="1" ht="13.5" customHeight="1">
      <c r="A29" s="1028"/>
      <c r="B29" s="970"/>
      <c r="C29" s="974" t="s">
        <v>209</v>
      </c>
      <c r="D29" s="1002"/>
      <c r="E29" s="1478">
        <v>19.7</v>
      </c>
      <c r="F29" s="1478"/>
      <c r="G29" s="1478">
        <v>20.5</v>
      </c>
      <c r="H29" s="1478"/>
      <c r="I29" s="1478">
        <v>16.899999999999999</v>
      </c>
      <c r="J29" s="1478"/>
      <c r="K29" s="1478">
        <v>13.8</v>
      </c>
      <c r="L29" s="1478"/>
      <c r="M29" s="1479">
        <v>17.5</v>
      </c>
      <c r="N29" s="1479"/>
      <c r="O29" s="967"/>
      <c r="P29" s="1028"/>
    </row>
    <row r="30" spans="1:16" s="1057" customFormat="1" ht="13.5" customHeight="1">
      <c r="A30" s="1028"/>
      <c r="B30" s="970"/>
      <c r="C30" s="974" t="s">
        <v>143</v>
      </c>
      <c r="D30" s="1002"/>
      <c r="E30" s="1478">
        <v>16.2</v>
      </c>
      <c r="F30" s="1478"/>
      <c r="G30" s="1478">
        <v>17</v>
      </c>
      <c r="H30" s="1478"/>
      <c r="I30" s="1478">
        <v>16.100000000000001</v>
      </c>
      <c r="J30" s="1478"/>
      <c r="K30" s="1478">
        <v>17.7</v>
      </c>
      <c r="L30" s="1478"/>
      <c r="M30" s="1479">
        <v>17.3</v>
      </c>
      <c r="N30" s="1479"/>
      <c r="O30" s="967"/>
      <c r="P30" s="1028"/>
    </row>
    <row r="31" spans="1:16" s="1057" customFormat="1" ht="13.5" customHeight="1">
      <c r="A31" s="1028"/>
      <c r="B31" s="970"/>
      <c r="C31" s="974" t="s">
        <v>144</v>
      </c>
      <c r="D31" s="1002"/>
      <c r="E31" s="1478">
        <v>19.7</v>
      </c>
      <c r="F31" s="1478"/>
      <c r="G31" s="1478">
        <v>20</v>
      </c>
      <c r="H31" s="1478"/>
      <c r="I31" s="1478">
        <v>18.8</v>
      </c>
      <c r="J31" s="1478"/>
      <c r="K31" s="1478">
        <v>17.3</v>
      </c>
      <c r="L31" s="1478"/>
      <c r="M31" s="1479">
        <v>17.2</v>
      </c>
      <c r="N31" s="1479"/>
      <c r="O31" s="967"/>
      <c r="P31" s="1028"/>
    </row>
    <row r="32" spans="1:16" ht="19.5" customHeight="1">
      <c r="A32" s="962"/>
      <c r="B32" s="965"/>
      <c r="C32" s="1432" t="s">
        <v>210</v>
      </c>
      <c r="D32" s="1432"/>
      <c r="E32" s="1472">
        <v>9.5</v>
      </c>
      <c r="F32" s="1472"/>
      <c r="G32" s="1472">
        <v>10.4</v>
      </c>
      <c r="H32" s="1472"/>
      <c r="I32" s="1472">
        <v>10.199999999999999</v>
      </c>
      <c r="J32" s="1472"/>
      <c r="K32" s="1472">
        <v>10</v>
      </c>
      <c r="L32" s="1472"/>
      <c r="M32" s="1473">
        <v>9.6999999999999993</v>
      </c>
      <c r="N32" s="1473"/>
      <c r="O32" s="976"/>
      <c r="P32" s="962"/>
    </row>
    <row r="33" spans="1:20" s="1057" customFormat="1" ht="13.5" customHeight="1">
      <c r="A33" s="1028"/>
      <c r="B33" s="1029"/>
      <c r="C33" s="974" t="s">
        <v>74</v>
      </c>
      <c r="D33" s="1002"/>
      <c r="E33" s="1466">
        <v>9.5</v>
      </c>
      <c r="F33" s="1466"/>
      <c r="G33" s="1466">
        <v>10.4</v>
      </c>
      <c r="H33" s="1466"/>
      <c r="I33" s="1466">
        <v>10.199999999999999</v>
      </c>
      <c r="J33" s="1466"/>
      <c r="K33" s="1466">
        <v>10.1</v>
      </c>
      <c r="L33" s="1466"/>
      <c r="M33" s="1467">
        <v>9.6999999999999993</v>
      </c>
      <c r="N33" s="1467"/>
      <c r="O33" s="967"/>
      <c r="P33" s="1028"/>
    </row>
    <row r="34" spans="1:20" s="1057" customFormat="1" ht="13.5" customHeight="1">
      <c r="A34" s="1028"/>
      <c r="B34" s="1029"/>
      <c r="C34" s="974" t="s">
        <v>73</v>
      </c>
      <c r="D34" s="1002"/>
      <c r="E34" s="1466">
        <v>9.5</v>
      </c>
      <c r="F34" s="1466"/>
      <c r="G34" s="1466">
        <v>10.5</v>
      </c>
      <c r="H34" s="1466"/>
      <c r="I34" s="1466">
        <v>10.1</v>
      </c>
      <c r="J34" s="1466"/>
      <c r="K34" s="1466">
        <v>10</v>
      </c>
      <c r="L34" s="1466"/>
      <c r="M34" s="1467">
        <v>9.8000000000000007</v>
      </c>
      <c r="N34" s="1467"/>
      <c r="O34" s="967"/>
      <c r="P34" s="1028"/>
    </row>
    <row r="35" spans="1:20" s="1063" customFormat="1" ht="13.5" customHeight="1">
      <c r="A35" s="1025"/>
      <c r="B35" s="1026"/>
      <c r="C35" s="1282" t="s">
        <v>211</v>
      </c>
      <c r="D35" s="1025"/>
      <c r="E35" s="1480">
        <f>+E34-E33</f>
        <v>0</v>
      </c>
      <c r="F35" s="1480"/>
      <c r="G35" s="1480">
        <f t="shared" ref="G35" si="4">+G34-G33</f>
        <v>9.9999999999999645E-2</v>
      </c>
      <c r="H35" s="1480"/>
      <c r="I35" s="1480">
        <f t="shared" ref="I35" si="5">+I34-I33</f>
        <v>-9.9999999999999645E-2</v>
      </c>
      <c r="J35" s="1480"/>
      <c r="K35" s="1480">
        <f t="shared" ref="K35" si="6">+K34-K33</f>
        <v>-9.9999999999999645E-2</v>
      </c>
      <c r="L35" s="1480"/>
      <c r="M35" s="1481">
        <f t="shared" ref="M35" si="7">+M34-M33</f>
        <v>0.10000000000000142</v>
      </c>
      <c r="N35" s="1481"/>
      <c r="O35" s="1027"/>
      <c r="P35" s="1025"/>
    </row>
    <row r="36" spans="1:20" s="1059" customFormat="1" ht="16.5" customHeight="1" thickBot="1">
      <c r="A36" s="1002"/>
      <c r="B36" s="1031"/>
      <c r="C36" s="982"/>
      <c r="D36" s="1316"/>
      <c r="E36" s="1008"/>
      <c r="F36" s="1317"/>
      <c r="G36" s="1008"/>
      <c r="H36" s="1317"/>
      <c r="I36" s="1008"/>
      <c r="J36" s="1008"/>
      <c r="K36" s="1008"/>
      <c r="L36" s="1008"/>
      <c r="M36" s="1435"/>
      <c r="N36" s="1435"/>
      <c r="O36" s="971"/>
      <c r="P36" s="1002"/>
    </row>
    <row r="37" spans="1:20" s="1059" customFormat="1" ht="13.5" customHeight="1" thickBot="1">
      <c r="A37" s="1002"/>
      <c r="B37" s="1031"/>
      <c r="C37" s="1475" t="s">
        <v>616</v>
      </c>
      <c r="D37" s="1476"/>
      <c r="E37" s="1476"/>
      <c r="F37" s="1476"/>
      <c r="G37" s="1476"/>
      <c r="H37" s="1476"/>
      <c r="I37" s="1476"/>
      <c r="J37" s="1476"/>
      <c r="K37" s="1476"/>
      <c r="L37" s="1476"/>
      <c r="M37" s="1476"/>
      <c r="N37" s="1477"/>
      <c r="O37" s="971"/>
      <c r="P37" s="1002"/>
    </row>
    <row r="38" spans="1:20" s="1059" customFormat="1" ht="3" customHeight="1">
      <c r="A38" s="1002"/>
      <c r="B38" s="1031"/>
      <c r="C38" s="1453" t="s">
        <v>176</v>
      </c>
      <c r="D38" s="1454"/>
      <c r="E38" s="1024"/>
      <c r="F38" s="1024"/>
      <c r="G38" s="1024"/>
      <c r="H38" s="1024"/>
      <c r="I38" s="1024"/>
      <c r="J38" s="1024"/>
      <c r="K38" s="1318"/>
      <c r="L38" s="1024"/>
      <c r="M38" s="1024"/>
      <c r="N38" s="1024"/>
      <c r="O38" s="971"/>
      <c r="P38" s="1002"/>
    </row>
    <row r="39" spans="1:20" ht="12.75" customHeight="1">
      <c r="A39" s="962"/>
      <c r="B39" s="965"/>
      <c r="C39" s="1483"/>
      <c r="D39" s="1483"/>
      <c r="E39" s="1049" t="s">
        <v>656</v>
      </c>
      <c r="F39" s="1050" t="s">
        <v>34</v>
      </c>
      <c r="G39" s="1049" t="s">
        <v>34</v>
      </c>
      <c r="H39" s="1050" t="s">
        <v>34</v>
      </c>
      <c r="I39" s="1051"/>
      <c r="J39" s="1050" t="s">
        <v>634</v>
      </c>
      <c r="K39" s="1052" t="s">
        <v>34</v>
      </c>
      <c r="L39" s="1053" t="s">
        <v>34</v>
      </c>
      <c r="M39" s="1053" t="s">
        <v>34</v>
      </c>
      <c r="N39" s="1054"/>
      <c r="O39" s="958"/>
      <c r="P39" s="968"/>
      <c r="Q39" s="1048"/>
      <c r="R39" s="1048"/>
      <c r="S39" s="1048"/>
      <c r="T39" s="1048"/>
    </row>
    <row r="40" spans="1:20" s="1059" customFormat="1" ht="12.75" customHeight="1">
      <c r="A40" s="1002"/>
      <c r="B40" s="1031"/>
      <c r="C40" s="971"/>
      <c r="D40" s="971"/>
      <c r="E40" s="1442" t="str">
        <f>+E7</f>
        <v>4.º trimestre</v>
      </c>
      <c r="F40" s="1442"/>
      <c r="G40" s="1442" t="str">
        <f>+G7</f>
        <v>1.º trimestre</v>
      </c>
      <c r="H40" s="1442"/>
      <c r="I40" s="1442" t="str">
        <f>+I7</f>
        <v>2.º trimestre</v>
      </c>
      <c r="J40" s="1442"/>
      <c r="K40" s="1442" t="str">
        <f>+K7</f>
        <v>3.º trimestre</v>
      </c>
      <c r="L40" s="1442"/>
      <c r="M40" s="1442" t="str">
        <f>+M7</f>
        <v>4.º trimestre</v>
      </c>
      <c r="N40" s="1442"/>
      <c r="O40" s="971"/>
      <c r="P40" s="1002"/>
    </row>
    <row r="41" spans="1:20" s="1059" customFormat="1" ht="12.75" customHeight="1">
      <c r="A41" s="1002"/>
      <c r="B41" s="1031"/>
      <c r="C41" s="971"/>
      <c r="D41" s="971"/>
      <c r="E41" s="1060" t="s">
        <v>177</v>
      </c>
      <c r="F41" s="1060" t="s">
        <v>113</v>
      </c>
      <c r="G41" s="1060" t="s">
        <v>177</v>
      </c>
      <c r="H41" s="1060" t="s">
        <v>113</v>
      </c>
      <c r="I41" s="1061" t="s">
        <v>177</v>
      </c>
      <c r="J41" s="1061" t="s">
        <v>113</v>
      </c>
      <c r="K41" s="1061" t="s">
        <v>177</v>
      </c>
      <c r="L41" s="1061" t="s">
        <v>113</v>
      </c>
      <c r="M41" s="1061" t="s">
        <v>177</v>
      </c>
      <c r="N41" s="1061" t="s">
        <v>113</v>
      </c>
      <c r="O41" s="971"/>
      <c r="P41" s="1002"/>
    </row>
    <row r="42" spans="1:20" s="1059" customFormat="1" ht="20.25" customHeight="1">
      <c r="A42" s="1002"/>
      <c r="B42" s="1031"/>
      <c r="C42" s="1432" t="s">
        <v>198</v>
      </c>
      <c r="D42" s="1432"/>
      <c r="E42" s="1319">
        <v>923.2</v>
      </c>
      <c r="F42" s="1307">
        <f>+E42/E42*100</f>
        <v>100</v>
      </c>
      <c r="G42" s="1319">
        <v>952.2</v>
      </c>
      <c r="H42" s="1307">
        <f>+G42/G42*100</f>
        <v>100</v>
      </c>
      <c r="I42" s="1319">
        <v>886</v>
      </c>
      <c r="J42" s="1307">
        <f>+I42/I42*100</f>
        <v>100</v>
      </c>
      <c r="K42" s="1319">
        <v>838.6</v>
      </c>
      <c r="L42" s="1307">
        <f>+K42/K42*100</f>
        <v>100</v>
      </c>
      <c r="M42" s="1320">
        <v>826.7</v>
      </c>
      <c r="N42" s="1308">
        <f>+M42/M42*100</f>
        <v>100</v>
      </c>
      <c r="O42" s="971"/>
      <c r="P42" s="1002"/>
    </row>
    <row r="43" spans="1:20" s="1059" customFormat="1" ht="14.25" customHeight="1">
      <c r="A43" s="1002"/>
      <c r="B43" s="1031"/>
      <c r="C43" s="1321"/>
      <c r="D43" s="1282" t="s">
        <v>74</v>
      </c>
      <c r="E43" s="1322">
        <v>481.8</v>
      </c>
      <c r="F43" s="1309">
        <f>+E43/E42*100</f>
        <v>52.18804159445407</v>
      </c>
      <c r="G43" s="1322">
        <v>504.2</v>
      </c>
      <c r="H43" s="1309">
        <f>+G43/G42*100</f>
        <v>52.951060701533294</v>
      </c>
      <c r="I43" s="1322">
        <v>463.2</v>
      </c>
      <c r="J43" s="1309">
        <f>+I43/I42*100</f>
        <v>52.279909706546277</v>
      </c>
      <c r="K43" s="1322">
        <v>432.2</v>
      </c>
      <c r="L43" s="1309">
        <f>+K43/K42*100</f>
        <v>51.538278082518488</v>
      </c>
      <c r="M43" s="1323">
        <v>417.8</v>
      </c>
      <c r="N43" s="1310">
        <f>+M43/M42*100</f>
        <v>50.538284746582796</v>
      </c>
      <c r="O43" s="971"/>
      <c r="P43" s="1002"/>
    </row>
    <row r="44" spans="1:20" s="1059" customFormat="1" ht="14.25" customHeight="1">
      <c r="A44" s="1002"/>
      <c r="B44" s="1031"/>
      <c r="C44" s="1321"/>
      <c r="D44" s="1282" t="s">
        <v>73</v>
      </c>
      <c r="E44" s="1322">
        <v>441.4</v>
      </c>
      <c r="F44" s="1309">
        <f>+E44/E42*100</f>
        <v>47.811958405545923</v>
      </c>
      <c r="G44" s="1322">
        <v>447.9</v>
      </c>
      <c r="H44" s="1309">
        <f>+G44/G42*100</f>
        <v>47.038437303087584</v>
      </c>
      <c r="I44" s="1322">
        <v>422.8</v>
      </c>
      <c r="J44" s="1309">
        <f>+I44/I42*100</f>
        <v>47.72009029345373</v>
      </c>
      <c r="K44" s="1322">
        <v>406.4</v>
      </c>
      <c r="L44" s="1309">
        <f>+K44/K42*100</f>
        <v>48.461721917481512</v>
      </c>
      <c r="M44" s="1323">
        <v>408.9</v>
      </c>
      <c r="N44" s="1310">
        <f>+M44/M42*100</f>
        <v>49.461715253417196</v>
      </c>
      <c r="O44" s="971"/>
      <c r="P44" s="1002"/>
    </row>
    <row r="45" spans="1:20" s="1059" customFormat="1" ht="20.25" customHeight="1">
      <c r="A45" s="1002"/>
      <c r="B45" s="1031"/>
      <c r="C45" s="974" t="s">
        <v>173</v>
      </c>
      <c r="D45" s="1011"/>
      <c r="E45" s="1324">
        <v>164.9</v>
      </c>
      <c r="F45" s="1311">
        <f>+E45/E$42*100</f>
        <v>17.861785095320624</v>
      </c>
      <c r="G45" s="1325">
        <v>165.9</v>
      </c>
      <c r="H45" s="1311">
        <f>+G45/G$42*100</f>
        <v>17.422810333963454</v>
      </c>
      <c r="I45" s="1325">
        <v>140.6</v>
      </c>
      <c r="J45" s="1311">
        <f>+I45/I$42*100</f>
        <v>15.869074492099323</v>
      </c>
      <c r="K45" s="1325">
        <v>146.80000000000001</v>
      </c>
      <c r="L45" s="1311">
        <f>+K45/K$42*100</f>
        <v>17.505366086334366</v>
      </c>
      <c r="M45" s="1326">
        <v>137.1</v>
      </c>
      <c r="N45" s="1312">
        <f>+M45/M$42*100</f>
        <v>16.584008709326234</v>
      </c>
      <c r="O45" s="971"/>
      <c r="P45" s="1002"/>
    </row>
    <row r="46" spans="1:20" s="1059" customFormat="1" ht="14.25" customHeight="1">
      <c r="A46" s="1002"/>
      <c r="B46" s="1031"/>
      <c r="C46" s="982"/>
      <c r="D46" s="1313" t="s">
        <v>74</v>
      </c>
      <c r="E46" s="1327">
        <v>83.6</v>
      </c>
      <c r="F46" s="1309">
        <f>+E46/E45*100</f>
        <v>50.697392359005455</v>
      </c>
      <c r="G46" s="1328">
        <v>83.8</v>
      </c>
      <c r="H46" s="1309">
        <f>+G46/G45*100</f>
        <v>50.512356841470762</v>
      </c>
      <c r="I46" s="1328">
        <v>70</v>
      </c>
      <c r="J46" s="1309">
        <f>+I46/I45*100</f>
        <v>49.786628733997155</v>
      </c>
      <c r="K46" s="1328">
        <v>79.2</v>
      </c>
      <c r="L46" s="1309">
        <f>+K46/K45*100</f>
        <v>53.950953678474114</v>
      </c>
      <c r="M46" s="1329">
        <v>67.099999999999994</v>
      </c>
      <c r="N46" s="1310">
        <f>+M46/M45*100</f>
        <v>48.942377826404083</v>
      </c>
      <c r="O46" s="971"/>
      <c r="P46" s="1002"/>
    </row>
    <row r="47" spans="1:20" s="1059" customFormat="1" ht="14.25" customHeight="1">
      <c r="A47" s="1002"/>
      <c r="B47" s="1031"/>
      <c r="C47" s="982"/>
      <c r="D47" s="1313" t="s">
        <v>73</v>
      </c>
      <c r="E47" s="1327">
        <v>81.2</v>
      </c>
      <c r="F47" s="1309">
        <f>+E47/E45*100</f>
        <v>49.241964827167983</v>
      </c>
      <c r="G47" s="1328">
        <v>82</v>
      </c>
      <c r="H47" s="1309">
        <f>+G47/G45*100</f>
        <v>49.427365883062087</v>
      </c>
      <c r="I47" s="1328">
        <v>70.599999999999994</v>
      </c>
      <c r="J47" s="1309">
        <f>+I47/I45*100</f>
        <v>50.213371266002838</v>
      </c>
      <c r="K47" s="1328">
        <v>67.599999999999994</v>
      </c>
      <c r="L47" s="1309">
        <f>+K47/K45*100</f>
        <v>46.049046321525879</v>
      </c>
      <c r="M47" s="1329">
        <v>70</v>
      </c>
      <c r="N47" s="1310">
        <f>+M47/M45*100</f>
        <v>51.057622173595917</v>
      </c>
      <c r="O47" s="971"/>
      <c r="P47" s="1002"/>
    </row>
    <row r="48" spans="1:20" s="1059" customFormat="1" ht="20.25" customHeight="1">
      <c r="A48" s="1002"/>
      <c r="B48" s="1031"/>
      <c r="C48" s="974" t="s">
        <v>611</v>
      </c>
      <c r="D48" s="1011"/>
      <c r="E48" s="1324">
        <v>260</v>
      </c>
      <c r="F48" s="1311">
        <f>+E48/E$42*100</f>
        <v>28.162911611785095</v>
      </c>
      <c r="G48" s="1325">
        <v>270.5</v>
      </c>
      <c r="H48" s="1311">
        <f>+G48/G$42*100</f>
        <v>28.407897500525099</v>
      </c>
      <c r="I48" s="1325">
        <v>232.6</v>
      </c>
      <c r="J48" s="1311">
        <f>+I48/I$42*100</f>
        <v>26.252821670428894</v>
      </c>
      <c r="K48" s="1325">
        <v>222.1</v>
      </c>
      <c r="L48" s="1311">
        <f>+K48/K$42*100</f>
        <v>26.484617219174815</v>
      </c>
      <c r="M48" s="1326">
        <v>225.3</v>
      </c>
      <c r="N48" s="1312">
        <f>+M48/M$42*100</f>
        <v>27.252933349461717</v>
      </c>
      <c r="O48" s="971"/>
      <c r="P48" s="1002"/>
    </row>
    <row r="49" spans="1:16" s="1059" customFormat="1" ht="14.25" customHeight="1">
      <c r="A49" s="1002"/>
      <c r="B49" s="1031"/>
      <c r="C49" s="982"/>
      <c r="D49" s="1313" t="s">
        <v>74</v>
      </c>
      <c r="E49" s="1328">
        <v>128.80000000000001</v>
      </c>
      <c r="F49" s="1309">
        <f>+E49/E48*100</f>
        <v>49.53846153846154</v>
      </c>
      <c r="G49" s="1328">
        <v>134</v>
      </c>
      <c r="H49" s="1309">
        <f>+G49/G48*100</f>
        <v>49.53789279112754</v>
      </c>
      <c r="I49" s="1328">
        <v>107.6</v>
      </c>
      <c r="J49" s="1309">
        <f>+I49/I48*100</f>
        <v>46.259673258813407</v>
      </c>
      <c r="K49" s="1328">
        <v>106.6</v>
      </c>
      <c r="L49" s="1309">
        <f>+K49/K48*100</f>
        <v>47.996398018910398</v>
      </c>
      <c r="M49" s="1329">
        <v>105.4</v>
      </c>
      <c r="N49" s="1310">
        <f>+M49/M48*100</f>
        <v>46.782068353306705</v>
      </c>
      <c r="O49" s="971"/>
      <c r="P49" s="1002"/>
    </row>
    <row r="50" spans="1:16" s="1059" customFormat="1" ht="14.25" customHeight="1">
      <c r="A50" s="1002"/>
      <c r="B50" s="1031"/>
      <c r="C50" s="982"/>
      <c r="D50" s="1313" t="s">
        <v>73</v>
      </c>
      <c r="E50" s="1327">
        <v>131.19999999999999</v>
      </c>
      <c r="F50" s="1309">
        <f>+E50/E48*100</f>
        <v>50.46153846153846</v>
      </c>
      <c r="G50" s="1328">
        <v>136.6</v>
      </c>
      <c r="H50" s="1309">
        <f>+G50/G48*100</f>
        <v>50.499075785582249</v>
      </c>
      <c r="I50" s="1328">
        <v>125</v>
      </c>
      <c r="J50" s="1309">
        <f>+I50/I48*100</f>
        <v>53.740326741186585</v>
      </c>
      <c r="K50" s="1328">
        <v>115.4</v>
      </c>
      <c r="L50" s="1309">
        <f>+K50/K48*100</f>
        <v>51.958577217469617</v>
      </c>
      <c r="M50" s="1329">
        <v>119.9</v>
      </c>
      <c r="N50" s="1310">
        <f>+M50/M48*100</f>
        <v>53.217931646693295</v>
      </c>
      <c r="O50" s="971"/>
      <c r="P50" s="1002"/>
    </row>
    <row r="51" spans="1:16" s="1059" customFormat="1" ht="20.25" customHeight="1">
      <c r="A51" s="1002"/>
      <c r="B51" s="1031"/>
      <c r="C51" s="974" t="s">
        <v>612</v>
      </c>
      <c r="D51" s="1011"/>
      <c r="E51" s="1324">
        <v>222.4</v>
      </c>
      <c r="F51" s="1311">
        <f>+E51/E$42*100</f>
        <v>24.090121317157713</v>
      </c>
      <c r="G51" s="1325">
        <v>219.1</v>
      </c>
      <c r="H51" s="1311">
        <f>+G51/G$42*100</f>
        <v>23.009871875656373</v>
      </c>
      <c r="I51" s="1325">
        <v>221.8</v>
      </c>
      <c r="J51" s="1311">
        <f>+I51/I$42*100</f>
        <v>25.033860045146728</v>
      </c>
      <c r="K51" s="1325">
        <v>201.1</v>
      </c>
      <c r="L51" s="1311">
        <f>+K51/K$42*100</f>
        <v>23.980443596470305</v>
      </c>
      <c r="M51" s="1326">
        <v>205.8</v>
      </c>
      <c r="N51" s="1312">
        <f>+M51/M$42*100</f>
        <v>24.894157493649448</v>
      </c>
      <c r="O51" s="971"/>
      <c r="P51" s="1002"/>
    </row>
    <row r="52" spans="1:16" s="1059" customFormat="1" ht="14.25" customHeight="1">
      <c r="A52" s="1002"/>
      <c r="B52" s="1031"/>
      <c r="C52" s="982"/>
      <c r="D52" s="1313" t="s">
        <v>74</v>
      </c>
      <c r="E52" s="1328">
        <v>111.5</v>
      </c>
      <c r="F52" s="1309">
        <f>+E52/E51*100</f>
        <v>50.134892086330929</v>
      </c>
      <c r="G52" s="1328">
        <v>112.7</v>
      </c>
      <c r="H52" s="1309">
        <f>+G52/G51*100</f>
        <v>51.437699680511187</v>
      </c>
      <c r="I52" s="1328">
        <v>116.3</v>
      </c>
      <c r="J52" s="1309">
        <f>+I52/I51*100</f>
        <v>52.434625788999092</v>
      </c>
      <c r="K52" s="1328">
        <v>95</v>
      </c>
      <c r="L52" s="1309">
        <f>+K52/K51*100</f>
        <v>47.240179015415215</v>
      </c>
      <c r="M52" s="1329">
        <v>96.5</v>
      </c>
      <c r="N52" s="1310">
        <f>+M52/M51*100</f>
        <v>46.890184645286681</v>
      </c>
      <c r="O52" s="971"/>
      <c r="P52" s="1002"/>
    </row>
    <row r="53" spans="1:16" s="1059" customFormat="1" ht="14.25" customHeight="1">
      <c r="A53" s="1002"/>
      <c r="B53" s="1031"/>
      <c r="C53" s="982"/>
      <c r="D53" s="1313" t="s">
        <v>73</v>
      </c>
      <c r="E53" s="1328">
        <v>110.9</v>
      </c>
      <c r="F53" s="1309">
        <f>+E53/E51*100</f>
        <v>49.865107913669064</v>
      </c>
      <c r="G53" s="1328">
        <v>106.4</v>
      </c>
      <c r="H53" s="1309">
        <f>+G53/G51*100</f>
        <v>48.56230031948882</v>
      </c>
      <c r="I53" s="1328">
        <v>105.5</v>
      </c>
      <c r="J53" s="1309">
        <f>+I53/I51*100</f>
        <v>47.565374211000901</v>
      </c>
      <c r="K53" s="1328">
        <v>106</v>
      </c>
      <c r="L53" s="1309">
        <f>+K53/K51*100</f>
        <v>52.71009448035803</v>
      </c>
      <c r="M53" s="1329">
        <v>109.3</v>
      </c>
      <c r="N53" s="1310">
        <f>+M53/M51*100</f>
        <v>53.109815354713305</v>
      </c>
      <c r="O53" s="971"/>
      <c r="P53" s="1002"/>
    </row>
    <row r="54" spans="1:16" s="1059" customFormat="1" ht="20.25" customHeight="1">
      <c r="A54" s="1002"/>
      <c r="B54" s="1031"/>
      <c r="C54" s="974" t="s">
        <v>175</v>
      </c>
      <c r="D54" s="1011"/>
      <c r="E54" s="1325">
        <v>276</v>
      </c>
      <c r="F54" s="1311">
        <f>+E54/E$42*100</f>
        <v>29.896013864818023</v>
      </c>
      <c r="G54" s="1325">
        <v>296.7</v>
      </c>
      <c r="H54" s="1311">
        <f>+G54/G$42*100</f>
        <v>31.159420289855071</v>
      </c>
      <c r="I54" s="1325">
        <v>290.89999999999998</v>
      </c>
      <c r="J54" s="1311">
        <f>+I54/I$42*100</f>
        <v>32.832957110609478</v>
      </c>
      <c r="K54" s="1325">
        <v>268.7</v>
      </c>
      <c r="L54" s="1311">
        <f>+K54/K$42*100</f>
        <v>32.041497734319101</v>
      </c>
      <c r="M54" s="1326">
        <v>258.5</v>
      </c>
      <c r="N54" s="1312">
        <f>+M54/M$42*100</f>
        <v>31.268900447562597</v>
      </c>
      <c r="O54" s="971"/>
      <c r="P54" s="1002"/>
    </row>
    <row r="55" spans="1:16" s="1059" customFormat="1" ht="14.25" customHeight="1">
      <c r="A55" s="1002"/>
      <c r="B55" s="1031"/>
      <c r="C55" s="982"/>
      <c r="D55" s="1313" t="s">
        <v>74</v>
      </c>
      <c r="E55" s="1328">
        <v>157.9</v>
      </c>
      <c r="F55" s="1309">
        <f>+E55/E54*100</f>
        <v>57.210144927536234</v>
      </c>
      <c r="G55" s="1328">
        <v>173.7</v>
      </c>
      <c r="H55" s="1309">
        <f>+G55/G54*100</f>
        <v>58.543983822042463</v>
      </c>
      <c r="I55" s="1328">
        <v>169.3</v>
      </c>
      <c r="J55" s="1309">
        <f>+I55/I54*100</f>
        <v>58.198693709178414</v>
      </c>
      <c r="K55" s="1328">
        <v>151.30000000000001</v>
      </c>
      <c r="L55" s="1309">
        <f>+K55/K54*100</f>
        <v>56.308150353554154</v>
      </c>
      <c r="M55" s="1329">
        <v>148.69999999999999</v>
      </c>
      <c r="N55" s="1310">
        <f>+M55/M54*100</f>
        <v>57.524177949709866</v>
      </c>
      <c r="O55" s="971"/>
      <c r="P55" s="1002"/>
    </row>
    <row r="56" spans="1:16" s="1059" customFormat="1" ht="14.25" customHeight="1">
      <c r="A56" s="1002"/>
      <c r="B56" s="1031"/>
      <c r="C56" s="982"/>
      <c r="D56" s="1313" t="s">
        <v>73</v>
      </c>
      <c r="E56" s="1328">
        <v>118.1</v>
      </c>
      <c r="F56" s="1309">
        <f>+E56/E54*100</f>
        <v>42.789855072463766</v>
      </c>
      <c r="G56" s="1328">
        <v>123</v>
      </c>
      <c r="H56" s="1309">
        <f>+G56/G54*100</f>
        <v>41.456016177957537</v>
      </c>
      <c r="I56" s="1328">
        <v>121.7</v>
      </c>
      <c r="J56" s="1309">
        <f>+I56/I54*100</f>
        <v>41.835682365073914</v>
      </c>
      <c r="K56" s="1328">
        <v>117.3</v>
      </c>
      <c r="L56" s="1309">
        <f>+K56/K54*100</f>
        <v>43.654633420171194</v>
      </c>
      <c r="M56" s="1329">
        <v>109.8</v>
      </c>
      <c r="N56" s="1310">
        <f>+M56/M54*100</f>
        <v>42.475822050290134</v>
      </c>
      <c r="O56" s="971"/>
      <c r="P56" s="1002"/>
    </row>
    <row r="57" spans="1:16" s="1064" customFormat="1" ht="13.5" customHeight="1">
      <c r="A57" s="1032"/>
      <c r="B57" s="984"/>
      <c r="C57" s="987" t="s">
        <v>178</v>
      </c>
      <c r="D57" s="982"/>
      <c r="E57" s="1482" t="s">
        <v>90</v>
      </c>
      <c r="F57" s="1482"/>
      <c r="G57" s="1482"/>
      <c r="H57" s="1482"/>
      <c r="I57" s="1482"/>
      <c r="J57" s="1482"/>
      <c r="K57" s="1482"/>
      <c r="L57" s="1482"/>
      <c r="M57" s="1482"/>
      <c r="N57" s="1482"/>
      <c r="O57" s="1033"/>
      <c r="P57" s="1032"/>
    </row>
    <row r="58" spans="1:16" ht="13.5" customHeight="1">
      <c r="A58" s="962"/>
      <c r="B58" s="1034">
        <v>8</v>
      </c>
      <c r="C58" s="1446">
        <v>41671</v>
      </c>
      <c r="D58" s="1446"/>
      <c r="E58" s="958"/>
      <c r="F58" s="958"/>
      <c r="G58" s="958"/>
      <c r="H58" s="958"/>
      <c r="I58" s="958"/>
      <c r="J58" s="958"/>
      <c r="K58" s="958"/>
      <c r="L58" s="958"/>
      <c r="M58" s="958"/>
      <c r="N58" s="958"/>
      <c r="O58" s="963"/>
      <c r="P58" s="962"/>
    </row>
    <row r="61" spans="1:16" ht="15" customHeight="1"/>
    <row r="69" spans="13:15" ht="8.25" customHeight="1"/>
    <row r="71" spans="13:15" ht="9" customHeight="1">
      <c r="O71" s="1062"/>
    </row>
    <row r="72" spans="13:15" ht="8.25" customHeight="1">
      <c r="M72" s="1471"/>
      <c r="N72" s="1471"/>
      <c r="O72" s="1471"/>
    </row>
    <row r="73" spans="13:15" ht="9.75" customHeight="1"/>
  </sheetData>
  <mergeCells count="164">
    <mergeCell ref="C42:D42"/>
    <mergeCell ref="E57:N57"/>
    <mergeCell ref="C58:D58"/>
    <mergeCell ref="M72:O72"/>
    <mergeCell ref="C37:N37"/>
    <mergeCell ref="C38:D39"/>
    <mergeCell ref="E40:F40"/>
    <mergeCell ref="G40:H40"/>
    <mergeCell ref="I40:J40"/>
    <mergeCell ref="K40:L40"/>
    <mergeCell ref="M40:N40"/>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28:F28"/>
    <mergeCell ref="G28:H28"/>
    <mergeCell ref="I28:J28"/>
    <mergeCell ref="K28:L28"/>
    <mergeCell ref="M28:N28"/>
    <mergeCell ref="E29:F29"/>
    <mergeCell ref="G29:H29"/>
    <mergeCell ref="I29:J29"/>
    <mergeCell ref="K29:L29"/>
    <mergeCell ref="M29:N29"/>
    <mergeCell ref="E26:F26"/>
    <mergeCell ref="G26:H26"/>
    <mergeCell ref="I26:J26"/>
    <mergeCell ref="K26:L26"/>
    <mergeCell ref="M26:N26"/>
    <mergeCell ref="E27:F27"/>
    <mergeCell ref="G27:H27"/>
    <mergeCell ref="I27:J27"/>
    <mergeCell ref="K27:L27"/>
    <mergeCell ref="M27:N27"/>
    <mergeCell ref="E24:F24"/>
    <mergeCell ref="G24:H24"/>
    <mergeCell ref="I24:J24"/>
    <mergeCell ref="K24:L24"/>
    <mergeCell ref="M24:N24"/>
    <mergeCell ref="E25:F25"/>
    <mergeCell ref="G25:H25"/>
    <mergeCell ref="I25:J25"/>
    <mergeCell ref="K25:L25"/>
    <mergeCell ref="M25:N25"/>
    <mergeCell ref="E22:F22"/>
    <mergeCell ref="G22:H22"/>
    <mergeCell ref="I22:J22"/>
    <mergeCell ref="K22:L22"/>
    <mergeCell ref="M22:N22"/>
    <mergeCell ref="E23:F23"/>
    <mergeCell ref="G23:H23"/>
    <mergeCell ref="I23:J23"/>
    <mergeCell ref="K23:L23"/>
    <mergeCell ref="M23:N23"/>
    <mergeCell ref="E20:F20"/>
    <mergeCell ref="G20:H20"/>
    <mergeCell ref="I20:J20"/>
    <mergeCell ref="K20:L20"/>
    <mergeCell ref="M20:N20"/>
    <mergeCell ref="E21:F21"/>
    <mergeCell ref="G21:H21"/>
    <mergeCell ref="I21:J21"/>
    <mergeCell ref="K21:L21"/>
    <mergeCell ref="M21:N21"/>
    <mergeCell ref="M18:N18"/>
    <mergeCell ref="E19:F19"/>
    <mergeCell ref="G19:H19"/>
    <mergeCell ref="I19:J19"/>
    <mergeCell ref="K19:L19"/>
    <mergeCell ref="M19:N19"/>
    <mergeCell ref="E17:F17"/>
    <mergeCell ref="G17:H17"/>
    <mergeCell ref="I17:J17"/>
    <mergeCell ref="K17:L17"/>
    <mergeCell ref="M17:N17"/>
    <mergeCell ref="C18:D18"/>
    <mergeCell ref="E18:F18"/>
    <mergeCell ref="G18:H18"/>
    <mergeCell ref="I18:J18"/>
    <mergeCell ref="K18:L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s>
  <conditionalFormatting sqref="E7:N7">
    <cfRule type="cellIs" dxfId="14" priority="2" operator="equal">
      <formula>"1.º trimestre"</formula>
    </cfRule>
  </conditionalFormatting>
  <conditionalFormatting sqref="E40:N40">
    <cfRule type="cellIs" dxfId="13"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sheetPr codeName="Folha5">
    <tabColor theme="5"/>
  </sheetPr>
  <dimension ref="A1:W96"/>
  <sheetViews>
    <sheetView workbookViewId="0"/>
  </sheetViews>
  <sheetFormatPr defaultRowHeight="12.75"/>
  <cols>
    <col min="1" max="1" width="1" style="169" customWidth="1"/>
    <col min="2" max="2" width="2.5703125" style="169" customWidth="1"/>
    <col min="3" max="3" width="1" style="169" customWidth="1"/>
    <col min="4" max="4" width="32.85546875" style="169" customWidth="1"/>
    <col min="5" max="9" width="11.85546875" style="169" customWidth="1"/>
    <col min="10" max="10" width="2.5703125" style="169" customWidth="1"/>
    <col min="11" max="11" width="1" style="169" customWidth="1"/>
    <col min="12" max="16384" width="9.140625" style="169"/>
  </cols>
  <sheetData>
    <row r="1" spans="1:11" ht="13.5" customHeight="1">
      <c r="A1" s="168"/>
      <c r="B1" s="1492" t="s">
        <v>379</v>
      </c>
      <c r="C1" s="1492"/>
      <c r="D1" s="1492"/>
      <c r="E1" s="170"/>
      <c r="F1" s="170"/>
      <c r="G1" s="170"/>
      <c r="H1" s="170"/>
      <c r="I1" s="170"/>
      <c r="J1" s="170"/>
      <c r="K1" s="168"/>
    </row>
    <row r="2" spans="1:11" ht="6" customHeight="1">
      <c r="A2" s="168"/>
      <c r="B2" s="746"/>
      <c r="C2" s="746"/>
      <c r="D2" s="746"/>
      <c r="E2" s="295"/>
      <c r="F2" s="295"/>
      <c r="G2" s="295"/>
      <c r="H2" s="295"/>
      <c r="I2" s="295"/>
      <c r="J2" s="296"/>
      <c r="K2" s="170"/>
    </row>
    <row r="3" spans="1:11" ht="10.5" customHeight="1" thickBot="1">
      <c r="A3" s="168"/>
      <c r="B3" s="170"/>
      <c r="C3" s="170"/>
      <c r="D3" s="170"/>
      <c r="E3" s="691"/>
      <c r="F3" s="691"/>
      <c r="G3" s="170"/>
      <c r="H3" s="691"/>
      <c r="I3" s="691" t="s">
        <v>72</v>
      </c>
      <c r="J3" s="297"/>
      <c r="K3" s="170"/>
    </row>
    <row r="4" spans="1:11" ht="13.5" customHeight="1" thickBot="1">
      <c r="A4" s="168"/>
      <c r="B4" s="170"/>
      <c r="C4" s="483" t="s">
        <v>49</v>
      </c>
      <c r="D4" s="488"/>
      <c r="E4" s="489"/>
      <c r="F4" s="489"/>
      <c r="G4" s="489"/>
      <c r="H4" s="489"/>
      <c r="I4" s="490"/>
      <c r="J4" s="297"/>
      <c r="K4" s="170"/>
    </row>
    <row r="5" spans="1:11" ht="5.25" customHeight="1">
      <c r="A5" s="168"/>
      <c r="B5" s="170"/>
      <c r="C5" s="1493" t="s">
        <v>80</v>
      </c>
      <c r="D5" s="1493"/>
      <c r="E5" s="234"/>
      <c r="F5" s="234"/>
      <c r="G5" s="234"/>
      <c r="H5" s="234"/>
      <c r="I5" s="234"/>
      <c r="J5" s="297"/>
      <c r="K5" s="170"/>
    </row>
    <row r="6" spans="1:11" ht="12.75" customHeight="1">
      <c r="A6" s="168"/>
      <c r="B6" s="170"/>
      <c r="C6" s="1493"/>
      <c r="D6" s="1493"/>
      <c r="E6" s="1490">
        <v>2012</v>
      </c>
      <c r="F6" s="1490"/>
      <c r="G6" s="1490"/>
      <c r="H6" s="1490">
        <v>2013</v>
      </c>
      <c r="I6" s="1490"/>
      <c r="J6" s="297"/>
      <c r="K6" s="170"/>
    </row>
    <row r="7" spans="1:11" ht="12.75" customHeight="1">
      <c r="A7" s="168"/>
      <c r="B7" s="170"/>
      <c r="C7" s="1488" t="s">
        <v>254</v>
      </c>
      <c r="D7" s="1489"/>
      <c r="E7" s="583" t="s">
        <v>282</v>
      </c>
      <c r="F7" s="583" t="s">
        <v>292</v>
      </c>
      <c r="G7" s="583" t="s">
        <v>344</v>
      </c>
      <c r="H7" s="888" t="s">
        <v>399</v>
      </c>
      <c r="I7" s="583" t="s">
        <v>411</v>
      </c>
      <c r="J7" s="297"/>
      <c r="K7" s="170"/>
    </row>
    <row r="8" spans="1:11" s="218" customFormat="1" ht="9.75" customHeight="1">
      <c r="A8" s="206"/>
      <c r="B8" s="220"/>
      <c r="C8" s="585" t="s">
        <v>70</v>
      </c>
      <c r="D8" s="220"/>
      <c r="E8" s="221"/>
      <c r="F8" s="221"/>
      <c r="G8" s="221"/>
      <c r="H8" s="221"/>
      <c r="I8" s="221"/>
      <c r="J8" s="297"/>
      <c r="K8" s="170"/>
    </row>
    <row r="9" spans="1:11" s="199" customFormat="1" ht="9.75" customHeight="1">
      <c r="A9" s="197"/>
      <c r="B9" s="198"/>
      <c r="C9" s="744" t="s">
        <v>255</v>
      </c>
      <c r="D9" s="298"/>
      <c r="E9" s="211">
        <v>262</v>
      </c>
      <c r="F9" s="211">
        <v>317</v>
      </c>
      <c r="G9" s="211">
        <v>384</v>
      </c>
      <c r="H9" s="211">
        <v>322</v>
      </c>
      <c r="I9" s="211">
        <v>194</v>
      </c>
      <c r="J9" s="297"/>
      <c r="K9" s="170"/>
    </row>
    <row r="10" spans="1:11" s="199" customFormat="1" ht="9.75" customHeight="1">
      <c r="A10" s="197"/>
      <c r="B10" s="198"/>
      <c r="C10" s="744" t="s">
        <v>256</v>
      </c>
      <c r="D10" s="171"/>
      <c r="E10" s="211">
        <v>13635</v>
      </c>
      <c r="F10" s="211">
        <v>28658</v>
      </c>
      <c r="G10" s="211">
        <v>23921</v>
      </c>
      <c r="H10" s="211">
        <v>34939</v>
      </c>
      <c r="I10" s="211">
        <v>16030</v>
      </c>
      <c r="J10" s="297"/>
      <c r="K10" s="170"/>
    </row>
    <row r="11" spans="1:11" s="199" customFormat="1" ht="9.75" customHeight="1">
      <c r="A11" s="197"/>
      <c r="B11" s="198"/>
      <c r="C11" s="744" t="s">
        <v>257</v>
      </c>
      <c r="D11" s="171"/>
      <c r="E11" s="211">
        <v>3019</v>
      </c>
      <c r="F11" s="211">
        <v>3373</v>
      </c>
      <c r="G11" s="211">
        <v>3461</v>
      </c>
      <c r="H11" s="211">
        <v>3321</v>
      </c>
      <c r="I11" s="211">
        <v>1476</v>
      </c>
      <c r="J11" s="297"/>
      <c r="K11" s="170"/>
    </row>
    <row r="12" spans="1:11" s="199" customFormat="1" ht="9" customHeight="1">
      <c r="A12" s="197"/>
      <c r="B12" s="198"/>
      <c r="C12" s="585" t="s">
        <v>258</v>
      </c>
      <c r="D12" s="198"/>
      <c r="E12" s="221"/>
      <c r="F12" s="221"/>
      <c r="G12" s="221"/>
      <c r="H12" s="221"/>
      <c r="I12" s="221"/>
      <c r="J12" s="297"/>
      <c r="K12" s="170"/>
    </row>
    <row r="13" spans="1:11" s="199" customFormat="1" ht="9.75" customHeight="1">
      <c r="A13" s="197"/>
      <c r="B13" s="198"/>
      <c r="C13" s="744" t="s">
        <v>255</v>
      </c>
      <c r="D13" s="298"/>
      <c r="E13" s="212">
        <v>75</v>
      </c>
      <c r="F13" s="212">
        <v>90</v>
      </c>
      <c r="G13" s="212">
        <v>126</v>
      </c>
      <c r="H13" s="212">
        <v>97</v>
      </c>
      <c r="I13" s="212">
        <v>58</v>
      </c>
      <c r="J13" s="297"/>
      <c r="K13" s="170"/>
    </row>
    <row r="14" spans="1:11" s="199" customFormat="1" ht="9.75" customHeight="1">
      <c r="A14" s="197"/>
      <c r="B14" s="198"/>
      <c r="C14" s="744" t="s">
        <v>256</v>
      </c>
      <c r="D14" s="171"/>
      <c r="E14" s="212">
        <v>3216</v>
      </c>
      <c r="F14" s="212">
        <v>4508</v>
      </c>
      <c r="G14" s="212">
        <v>3108</v>
      </c>
      <c r="H14" s="212">
        <v>3850</v>
      </c>
      <c r="I14" s="212">
        <v>2883</v>
      </c>
      <c r="J14" s="297"/>
      <c r="K14" s="170"/>
    </row>
    <row r="15" spans="1:11" s="199" customFormat="1" ht="9.75" customHeight="1">
      <c r="A15" s="197"/>
      <c r="B15" s="198"/>
      <c r="C15" s="744" t="s">
        <v>257</v>
      </c>
      <c r="D15" s="171"/>
      <c r="E15" s="212">
        <v>1001</v>
      </c>
      <c r="F15" s="212">
        <v>845</v>
      </c>
      <c r="G15" s="212">
        <v>981</v>
      </c>
      <c r="H15" s="212">
        <v>1211</v>
      </c>
      <c r="I15" s="212">
        <v>409</v>
      </c>
      <c r="J15" s="297"/>
      <c r="K15" s="170"/>
    </row>
    <row r="16" spans="1:11" s="199" customFormat="1" ht="9.75" customHeight="1">
      <c r="A16" s="197"/>
      <c r="B16" s="198"/>
      <c r="C16" s="585" t="s">
        <v>259</v>
      </c>
      <c r="D16" s="198"/>
      <c r="E16" s="221"/>
      <c r="F16" s="221"/>
      <c r="G16" s="221"/>
      <c r="H16" s="221"/>
      <c r="I16" s="221"/>
      <c r="J16" s="297"/>
      <c r="K16" s="170"/>
    </row>
    <row r="17" spans="1:11" s="199" customFormat="1" ht="9.75" customHeight="1">
      <c r="A17" s="197"/>
      <c r="B17" s="198"/>
      <c r="C17" s="744" t="s">
        <v>255</v>
      </c>
      <c r="D17" s="171"/>
      <c r="E17" s="212">
        <v>39</v>
      </c>
      <c r="F17" s="212">
        <v>46</v>
      </c>
      <c r="G17" s="212">
        <v>60</v>
      </c>
      <c r="H17" s="212">
        <v>32</v>
      </c>
      <c r="I17" s="212">
        <v>19</v>
      </c>
      <c r="J17" s="297"/>
      <c r="K17" s="170"/>
    </row>
    <row r="18" spans="1:11" s="199" customFormat="1" ht="9.75" customHeight="1">
      <c r="A18" s="197"/>
      <c r="B18" s="198"/>
      <c r="C18" s="744" t="s">
        <v>256</v>
      </c>
      <c r="D18" s="171"/>
      <c r="E18" s="212">
        <v>932</v>
      </c>
      <c r="F18" s="212">
        <v>1192</v>
      </c>
      <c r="G18" s="212">
        <v>1673</v>
      </c>
      <c r="H18" s="212">
        <v>1621</v>
      </c>
      <c r="I18" s="212">
        <v>6051</v>
      </c>
      <c r="J18" s="297"/>
      <c r="K18" s="170"/>
    </row>
    <row r="19" spans="1:11" s="199" customFormat="1" ht="9.75" customHeight="1">
      <c r="A19" s="197"/>
      <c r="B19" s="198"/>
      <c r="C19" s="744" t="s">
        <v>257</v>
      </c>
      <c r="D19" s="171"/>
      <c r="E19" s="212">
        <v>225</v>
      </c>
      <c r="F19" s="212">
        <v>404</v>
      </c>
      <c r="G19" s="212">
        <v>413</v>
      </c>
      <c r="H19" s="212">
        <v>190</v>
      </c>
      <c r="I19" s="212">
        <v>142</v>
      </c>
      <c r="J19" s="297"/>
      <c r="K19" s="170"/>
    </row>
    <row r="20" spans="1:11" s="199" customFormat="1" ht="9" customHeight="1">
      <c r="A20" s="197"/>
      <c r="B20" s="198"/>
      <c r="C20" s="585" t="s">
        <v>260</v>
      </c>
      <c r="D20" s="198"/>
      <c r="E20" s="221"/>
      <c r="F20" s="221"/>
      <c r="G20" s="221"/>
      <c r="H20" s="221"/>
      <c r="I20" s="221"/>
      <c r="J20" s="297"/>
      <c r="K20" s="170"/>
    </row>
    <row r="21" spans="1:11" s="199" customFormat="1" ht="9.75" customHeight="1">
      <c r="A21" s="197"/>
      <c r="B21" s="198"/>
      <c r="C21" s="744" t="s">
        <v>255</v>
      </c>
      <c r="D21" s="171"/>
      <c r="E21" s="212">
        <v>134</v>
      </c>
      <c r="F21" s="212">
        <v>156</v>
      </c>
      <c r="G21" s="212">
        <v>173</v>
      </c>
      <c r="H21" s="212">
        <v>173</v>
      </c>
      <c r="I21" s="212">
        <v>107</v>
      </c>
      <c r="J21" s="297"/>
      <c r="K21" s="170"/>
    </row>
    <row r="22" spans="1:11" s="199" customFormat="1" ht="9.75" customHeight="1">
      <c r="A22" s="197"/>
      <c r="B22" s="198"/>
      <c r="C22" s="744" t="s">
        <v>256</v>
      </c>
      <c r="D22" s="171"/>
      <c r="E22" s="212">
        <v>9226</v>
      </c>
      <c r="F22" s="212">
        <v>22355</v>
      </c>
      <c r="G22" s="212">
        <v>18567</v>
      </c>
      <c r="H22" s="212">
        <v>29235</v>
      </c>
      <c r="I22" s="212">
        <v>6886</v>
      </c>
      <c r="J22" s="297"/>
      <c r="K22" s="170"/>
    </row>
    <row r="23" spans="1:11" s="199" customFormat="1" ht="9.75" customHeight="1">
      <c r="A23" s="197"/>
      <c r="B23" s="198"/>
      <c r="C23" s="744" t="s">
        <v>257</v>
      </c>
      <c r="D23" s="171"/>
      <c r="E23" s="212">
        <v>1632</v>
      </c>
      <c r="F23" s="212">
        <v>1983</v>
      </c>
      <c r="G23" s="212">
        <v>1813</v>
      </c>
      <c r="H23" s="212">
        <v>1801</v>
      </c>
      <c r="I23" s="212">
        <v>856</v>
      </c>
      <c r="J23" s="297"/>
      <c r="K23" s="170"/>
    </row>
    <row r="24" spans="1:11" s="199" customFormat="1" ht="9" customHeight="1">
      <c r="A24" s="197"/>
      <c r="B24" s="198"/>
      <c r="C24" s="585" t="s">
        <v>261</v>
      </c>
      <c r="D24" s="198"/>
      <c r="E24" s="221"/>
      <c r="F24" s="221"/>
      <c r="G24" s="221"/>
      <c r="H24" s="221"/>
      <c r="I24" s="221"/>
      <c r="J24" s="297"/>
      <c r="K24" s="170"/>
    </row>
    <row r="25" spans="1:11" s="199" customFormat="1" ht="9.75" customHeight="1">
      <c r="A25" s="197"/>
      <c r="B25" s="198"/>
      <c r="C25" s="744" t="s">
        <v>255</v>
      </c>
      <c r="D25" s="171"/>
      <c r="E25" s="212">
        <v>5</v>
      </c>
      <c r="F25" s="212">
        <v>5</v>
      </c>
      <c r="G25" s="212">
        <v>14</v>
      </c>
      <c r="H25" s="212">
        <v>9</v>
      </c>
      <c r="I25" s="212">
        <v>5</v>
      </c>
      <c r="J25" s="297"/>
      <c r="K25" s="170"/>
    </row>
    <row r="26" spans="1:11" s="199" customFormat="1" ht="9.75" customHeight="1">
      <c r="A26" s="197"/>
      <c r="B26" s="198"/>
      <c r="C26" s="744" t="s">
        <v>256</v>
      </c>
      <c r="D26" s="171"/>
      <c r="E26" s="212">
        <v>108</v>
      </c>
      <c r="F26" s="212">
        <v>83</v>
      </c>
      <c r="G26" s="212">
        <v>453</v>
      </c>
      <c r="H26" s="212">
        <v>157</v>
      </c>
      <c r="I26" s="212">
        <v>165</v>
      </c>
      <c r="J26" s="297"/>
      <c r="K26" s="170"/>
    </row>
    <row r="27" spans="1:11" s="199" customFormat="1" ht="9.75" customHeight="1">
      <c r="A27" s="197"/>
      <c r="B27" s="198"/>
      <c r="C27" s="744" t="s">
        <v>257</v>
      </c>
      <c r="D27" s="171"/>
      <c r="E27" s="212">
        <v>57</v>
      </c>
      <c r="F27" s="212">
        <v>47</v>
      </c>
      <c r="G27" s="212">
        <v>200</v>
      </c>
      <c r="H27" s="212">
        <v>59</v>
      </c>
      <c r="I27" s="212">
        <v>45</v>
      </c>
      <c r="J27" s="297"/>
      <c r="K27" s="170"/>
    </row>
    <row r="28" spans="1:11" s="199" customFormat="1" ht="9" customHeight="1">
      <c r="A28" s="197"/>
      <c r="B28" s="198"/>
      <c r="C28" s="585" t="s">
        <v>262</v>
      </c>
      <c r="D28" s="198"/>
      <c r="E28" s="221"/>
      <c r="F28" s="221"/>
      <c r="G28" s="221"/>
      <c r="H28" s="221"/>
      <c r="I28" s="221"/>
      <c r="J28" s="297"/>
      <c r="K28" s="170"/>
    </row>
    <row r="29" spans="1:11" s="199" customFormat="1" ht="9.75" customHeight="1">
      <c r="A29" s="197"/>
      <c r="B29" s="198"/>
      <c r="C29" s="744" t="s">
        <v>255</v>
      </c>
      <c r="D29" s="298"/>
      <c r="E29" s="212">
        <v>9</v>
      </c>
      <c r="F29" s="212">
        <v>20</v>
      </c>
      <c r="G29" s="212">
        <v>11</v>
      </c>
      <c r="H29" s="212">
        <v>11</v>
      </c>
      <c r="I29" s="212">
        <v>5</v>
      </c>
      <c r="J29" s="297"/>
      <c r="K29" s="170"/>
    </row>
    <row r="30" spans="1:11" s="199" customFormat="1" ht="9.75" customHeight="1">
      <c r="A30" s="197"/>
      <c r="B30" s="198"/>
      <c r="C30" s="744" t="s">
        <v>256</v>
      </c>
      <c r="D30" s="171"/>
      <c r="E30" s="212">
        <v>153</v>
      </c>
      <c r="F30" s="212">
        <v>520</v>
      </c>
      <c r="G30" s="212">
        <v>120</v>
      </c>
      <c r="H30" s="212">
        <v>76</v>
      </c>
      <c r="I30" s="212">
        <v>45</v>
      </c>
      <c r="J30" s="297"/>
      <c r="K30" s="170"/>
    </row>
    <row r="31" spans="1:11" s="199" customFormat="1" ht="9.75" customHeight="1">
      <c r="A31" s="197"/>
      <c r="B31" s="198"/>
      <c r="C31" s="744" t="s">
        <v>257</v>
      </c>
      <c r="D31" s="171"/>
      <c r="E31" s="212">
        <v>104</v>
      </c>
      <c r="F31" s="212">
        <v>94</v>
      </c>
      <c r="G31" s="212">
        <v>54</v>
      </c>
      <c r="H31" s="212">
        <v>60</v>
      </c>
      <c r="I31" s="212">
        <v>24</v>
      </c>
      <c r="J31" s="297"/>
      <c r="K31" s="170"/>
    </row>
    <row r="32" spans="1:11" s="199" customFormat="1" ht="3.75" customHeight="1">
      <c r="A32" s="197"/>
      <c r="B32" s="198"/>
      <c r="C32" s="744"/>
      <c r="D32" s="171"/>
      <c r="E32" s="211"/>
      <c r="F32" s="211"/>
      <c r="G32" s="211"/>
      <c r="H32" s="211"/>
      <c r="I32" s="211"/>
      <c r="J32" s="297"/>
      <c r="K32" s="170"/>
    </row>
    <row r="33" spans="1:11" s="218" customFormat="1" ht="12.75" customHeight="1">
      <c r="A33" s="206"/>
      <c r="B33" s="220"/>
      <c r="C33" s="1488" t="s">
        <v>169</v>
      </c>
      <c r="D33" s="1489"/>
      <c r="E33" s="219"/>
      <c r="F33" s="219"/>
      <c r="G33" s="219"/>
      <c r="H33" s="219"/>
      <c r="I33" s="219"/>
      <c r="J33" s="297"/>
      <c r="K33" s="170"/>
    </row>
    <row r="34" spans="1:11" s="213" customFormat="1" ht="9.75" customHeight="1">
      <c r="A34" s="215"/>
      <c r="B34" s="216"/>
      <c r="C34" s="585" t="s">
        <v>70</v>
      </c>
      <c r="D34" s="299"/>
      <c r="E34" s="217"/>
      <c r="F34" s="217"/>
      <c r="G34" s="217"/>
      <c r="H34" s="217"/>
      <c r="I34" s="217"/>
      <c r="J34" s="300"/>
      <c r="K34" s="203"/>
    </row>
    <row r="35" spans="1:11" ht="10.5" customHeight="1">
      <c r="A35" s="168"/>
      <c r="B35" s="170"/>
      <c r="C35" s="744" t="s">
        <v>255</v>
      </c>
      <c r="D35" s="171"/>
      <c r="E35" s="211">
        <v>233</v>
      </c>
      <c r="F35" s="211">
        <v>272</v>
      </c>
      <c r="G35" s="211">
        <v>379</v>
      </c>
      <c r="H35" s="211">
        <v>304</v>
      </c>
      <c r="I35" s="211">
        <v>199</v>
      </c>
      <c r="J35" s="297"/>
      <c r="K35" s="170"/>
    </row>
    <row r="36" spans="1:11" s="199" customFormat="1" ht="10.5" customHeight="1">
      <c r="A36" s="197"/>
      <c r="B36" s="198"/>
      <c r="C36" s="744" t="s">
        <v>256</v>
      </c>
      <c r="D36" s="171"/>
      <c r="E36" s="211">
        <v>18747</v>
      </c>
      <c r="F36" s="211">
        <v>13933</v>
      </c>
      <c r="G36" s="211">
        <v>31192</v>
      </c>
      <c r="H36" s="211">
        <v>19969</v>
      </c>
      <c r="I36" s="211">
        <v>23320</v>
      </c>
      <c r="J36" s="297"/>
      <c r="K36" s="170"/>
    </row>
    <row r="37" spans="1:11" s="199" customFormat="1" ht="12" customHeight="1">
      <c r="A37" s="197"/>
      <c r="B37" s="198"/>
      <c r="C37" s="744" t="s">
        <v>276</v>
      </c>
      <c r="D37" s="301"/>
      <c r="E37" s="211">
        <v>2403</v>
      </c>
      <c r="F37" s="211">
        <v>3006</v>
      </c>
      <c r="G37" s="211">
        <v>3763</v>
      </c>
      <c r="H37" s="211">
        <v>3146</v>
      </c>
      <c r="I37" s="211">
        <v>1900</v>
      </c>
      <c r="J37" s="297"/>
      <c r="K37" s="170"/>
    </row>
    <row r="38" spans="1:11" s="199" customFormat="1" ht="12" customHeight="1">
      <c r="A38" s="197"/>
      <c r="B38" s="198"/>
      <c r="C38" s="744" t="s">
        <v>275</v>
      </c>
      <c r="D38" s="301"/>
      <c r="E38" s="191">
        <f>SUM(E39:E41)</f>
        <v>2403</v>
      </c>
      <c r="F38" s="191">
        <f>SUM(F39:F41)</f>
        <v>3006</v>
      </c>
      <c r="G38" s="191">
        <f>SUM(G39:G41)</f>
        <v>3763</v>
      </c>
      <c r="H38" s="191">
        <f>SUM(H39:H41)</f>
        <v>3126</v>
      </c>
      <c r="I38" s="191">
        <f>SUM(I39:I41)</f>
        <v>1900</v>
      </c>
      <c r="J38" s="297"/>
      <c r="K38" s="170"/>
    </row>
    <row r="39" spans="1:11" s="199" customFormat="1" ht="9.75" customHeight="1">
      <c r="A39" s="197"/>
      <c r="B39" s="198"/>
      <c r="C39" s="744"/>
      <c r="D39" s="584" t="s">
        <v>263</v>
      </c>
      <c r="E39" s="212">
        <v>2291</v>
      </c>
      <c r="F39" s="212">
        <v>2785</v>
      </c>
      <c r="G39" s="212">
        <v>3512</v>
      </c>
      <c r="H39" s="212">
        <v>3039</v>
      </c>
      <c r="I39" s="212">
        <v>1769</v>
      </c>
      <c r="J39" s="297"/>
      <c r="K39" s="170"/>
    </row>
    <row r="40" spans="1:11" s="199" customFormat="1" ht="9.75" customHeight="1">
      <c r="A40" s="197"/>
      <c r="B40" s="198"/>
      <c r="C40" s="744"/>
      <c r="D40" s="584" t="s">
        <v>264</v>
      </c>
      <c r="E40" s="212">
        <v>41</v>
      </c>
      <c r="F40" s="212">
        <v>30</v>
      </c>
      <c r="G40" s="212">
        <v>32</v>
      </c>
      <c r="H40" s="212">
        <v>9</v>
      </c>
      <c r="I40" s="212">
        <v>66</v>
      </c>
      <c r="J40" s="297"/>
      <c r="K40" s="170"/>
    </row>
    <row r="41" spans="1:11" s="199" customFormat="1" ht="9.75" customHeight="1">
      <c r="A41" s="197"/>
      <c r="B41" s="198"/>
      <c r="C41" s="744"/>
      <c r="D41" s="584" t="s">
        <v>265</v>
      </c>
      <c r="E41" s="212">
        <v>71</v>
      </c>
      <c r="F41" s="212">
        <v>191</v>
      </c>
      <c r="G41" s="212">
        <v>219</v>
      </c>
      <c r="H41" s="212">
        <v>78</v>
      </c>
      <c r="I41" s="212">
        <v>65</v>
      </c>
      <c r="J41" s="297"/>
      <c r="K41" s="170"/>
    </row>
    <row r="42" spans="1:11" s="213" customFormat="1" ht="9" customHeight="1">
      <c r="A42" s="215"/>
      <c r="B42" s="216"/>
      <c r="C42" s="585" t="s">
        <v>258</v>
      </c>
      <c r="D42" s="299"/>
      <c r="E42" s="217"/>
      <c r="F42" s="217"/>
      <c r="G42" s="217"/>
      <c r="H42" s="217"/>
      <c r="I42" s="217"/>
      <c r="J42" s="300"/>
      <c r="K42" s="203"/>
    </row>
    <row r="43" spans="1:11" ht="10.5" customHeight="1">
      <c r="A43" s="168"/>
      <c r="B43" s="170"/>
      <c r="C43" s="744" t="s">
        <v>255</v>
      </c>
      <c r="D43" s="171"/>
      <c r="E43" s="212">
        <v>91</v>
      </c>
      <c r="F43" s="212">
        <v>92</v>
      </c>
      <c r="G43" s="212">
        <v>123</v>
      </c>
      <c r="H43" s="212">
        <v>106</v>
      </c>
      <c r="I43" s="212">
        <v>61</v>
      </c>
      <c r="J43" s="297"/>
      <c r="K43" s="170"/>
    </row>
    <row r="44" spans="1:11" s="199" customFormat="1" ht="12" customHeight="1">
      <c r="A44" s="197"/>
      <c r="B44" s="198"/>
      <c r="C44" s="744" t="s">
        <v>256</v>
      </c>
      <c r="D44" s="171"/>
      <c r="E44" s="212">
        <v>4781</v>
      </c>
      <c r="F44" s="212">
        <v>3822</v>
      </c>
      <c r="G44" s="212">
        <v>4569</v>
      </c>
      <c r="H44" s="212">
        <v>4019</v>
      </c>
      <c r="I44" s="212">
        <v>2313</v>
      </c>
      <c r="J44" s="297"/>
      <c r="K44" s="170"/>
    </row>
    <row r="45" spans="1:11" s="199" customFormat="1" ht="12" customHeight="1">
      <c r="A45" s="197"/>
      <c r="B45" s="198"/>
      <c r="C45" s="744" t="s">
        <v>276</v>
      </c>
      <c r="D45" s="301"/>
      <c r="E45" s="212">
        <v>1082</v>
      </c>
      <c r="F45" s="212">
        <v>1036</v>
      </c>
      <c r="G45" s="212">
        <v>1001</v>
      </c>
      <c r="H45" s="212">
        <v>1253</v>
      </c>
      <c r="I45" s="212">
        <v>461</v>
      </c>
      <c r="J45" s="297"/>
      <c r="K45" s="170"/>
    </row>
    <row r="46" spans="1:11" s="199" customFormat="1" ht="11.25" customHeight="1">
      <c r="A46" s="197"/>
      <c r="B46" s="198"/>
      <c r="C46" s="744" t="s">
        <v>275</v>
      </c>
      <c r="D46" s="894"/>
      <c r="E46" s="895">
        <f>1033+15+34</f>
        <v>1082</v>
      </c>
      <c r="F46" s="895">
        <f>944+13+79</f>
        <v>1036</v>
      </c>
      <c r="G46" s="895">
        <f>826+24+151</f>
        <v>1001</v>
      </c>
      <c r="H46" s="895">
        <f>1197+7+49</f>
        <v>1253</v>
      </c>
      <c r="I46" s="895">
        <f>400+2+59</f>
        <v>461</v>
      </c>
      <c r="J46" s="297"/>
      <c r="K46" s="170"/>
    </row>
    <row r="47" spans="1:11" s="213" customFormat="1" ht="9" customHeight="1">
      <c r="A47" s="215"/>
      <c r="B47" s="216"/>
      <c r="C47" s="585" t="s">
        <v>259</v>
      </c>
      <c r="D47" s="896"/>
      <c r="E47" s="896"/>
      <c r="F47" s="896"/>
      <c r="G47" s="896"/>
      <c r="H47" s="896"/>
      <c r="I47" s="896"/>
      <c r="J47" s="300"/>
      <c r="K47" s="203"/>
    </row>
    <row r="48" spans="1:11" ht="10.5" customHeight="1">
      <c r="A48" s="168"/>
      <c r="B48" s="170"/>
      <c r="C48" s="744" t="s">
        <v>255</v>
      </c>
      <c r="D48" s="897"/>
      <c r="E48" s="895">
        <v>41</v>
      </c>
      <c r="F48" s="895">
        <v>39</v>
      </c>
      <c r="G48" s="895">
        <v>65</v>
      </c>
      <c r="H48" s="895">
        <v>35</v>
      </c>
      <c r="I48" s="895">
        <v>23</v>
      </c>
      <c r="J48" s="297"/>
      <c r="K48" s="170"/>
    </row>
    <row r="49" spans="1:11" s="199" customFormat="1" ht="10.5" customHeight="1">
      <c r="A49" s="197"/>
      <c r="B49" s="198"/>
      <c r="C49" s="744" t="s">
        <v>256</v>
      </c>
      <c r="D49" s="171"/>
      <c r="E49" s="212">
        <v>809</v>
      </c>
      <c r="F49" s="212">
        <v>1058</v>
      </c>
      <c r="G49" s="212">
        <v>1629</v>
      </c>
      <c r="H49" s="212">
        <v>1216</v>
      </c>
      <c r="I49" s="212">
        <v>1406</v>
      </c>
      <c r="J49" s="297"/>
      <c r="K49" s="170"/>
    </row>
    <row r="50" spans="1:11" s="199" customFormat="1" ht="12" customHeight="1">
      <c r="A50" s="197"/>
      <c r="B50" s="198"/>
      <c r="C50" s="744" t="s">
        <v>276</v>
      </c>
      <c r="D50" s="301"/>
      <c r="E50" s="212">
        <v>293</v>
      </c>
      <c r="F50" s="212">
        <v>333</v>
      </c>
      <c r="G50" s="212">
        <v>461</v>
      </c>
      <c r="H50" s="212">
        <v>219</v>
      </c>
      <c r="I50" s="212">
        <v>213</v>
      </c>
      <c r="J50" s="297"/>
      <c r="K50" s="170"/>
    </row>
    <row r="51" spans="1:11" s="199" customFormat="1" ht="12" customHeight="1">
      <c r="A51" s="197"/>
      <c r="B51" s="198"/>
      <c r="C51" s="744" t="s">
        <v>275</v>
      </c>
      <c r="D51" s="301"/>
      <c r="E51" s="192">
        <f>273+8+12</f>
        <v>293</v>
      </c>
      <c r="F51" s="192">
        <f>282+51</f>
        <v>333</v>
      </c>
      <c r="G51" s="192">
        <f>431+5+25</f>
        <v>461</v>
      </c>
      <c r="H51" s="192">
        <f>210+9</f>
        <v>219</v>
      </c>
      <c r="I51" s="192">
        <f>146+63+4</f>
        <v>213</v>
      </c>
      <c r="J51" s="297"/>
      <c r="K51" s="170"/>
    </row>
    <row r="52" spans="1:11" s="213" customFormat="1" ht="9" customHeight="1">
      <c r="A52" s="215"/>
      <c r="B52" s="216"/>
      <c r="C52" s="585" t="s">
        <v>260</v>
      </c>
      <c r="D52" s="299"/>
      <c r="E52" s="214"/>
      <c r="F52" s="214"/>
      <c r="G52" s="214"/>
      <c r="H52" s="214"/>
      <c r="I52" s="214"/>
      <c r="J52" s="300"/>
      <c r="K52" s="203"/>
    </row>
    <row r="53" spans="1:11" ht="10.5" customHeight="1">
      <c r="A53" s="168"/>
      <c r="B53" s="170"/>
      <c r="C53" s="744" t="s">
        <v>255</v>
      </c>
      <c r="D53" s="171"/>
      <c r="E53" s="212">
        <v>90</v>
      </c>
      <c r="F53" s="212">
        <v>127</v>
      </c>
      <c r="G53" s="212">
        <v>164</v>
      </c>
      <c r="H53" s="212">
        <v>141</v>
      </c>
      <c r="I53" s="212">
        <v>107</v>
      </c>
      <c r="J53" s="297"/>
      <c r="K53" s="170"/>
    </row>
    <row r="54" spans="1:11" s="199" customFormat="1" ht="10.5" customHeight="1">
      <c r="A54" s="197"/>
      <c r="B54" s="198"/>
      <c r="C54" s="744" t="s">
        <v>256</v>
      </c>
      <c r="D54" s="171"/>
      <c r="E54" s="212">
        <v>12968</v>
      </c>
      <c r="F54" s="212">
        <v>8654</v>
      </c>
      <c r="G54" s="212">
        <v>24331</v>
      </c>
      <c r="H54" s="212">
        <v>14170</v>
      </c>
      <c r="I54" s="212">
        <v>19522</v>
      </c>
      <c r="J54" s="297"/>
      <c r="K54" s="170"/>
    </row>
    <row r="55" spans="1:11" s="199" customFormat="1" ht="12" customHeight="1">
      <c r="A55" s="197"/>
      <c r="B55" s="198"/>
      <c r="C55" s="744" t="s">
        <v>276</v>
      </c>
      <c r="D55" s="301"/>
      <c r="E55" s="212">
        <v>922</v>
      </c>
      <c r="F55" s="212">
        <v>1531</v>
      </c>
      <c r="G55" s="212">
        <v>2097</v>
      </c>
      <c r="H55" s="212">
        <v>1403</v>
      </c>
      <c r="I55" s="212">
        <v>1188</v>
      </c>
      <c r="J55" s="297"/>
      <c r="K55" s="170"/>
    </row>
    <row r="56" spans="1:11" s="199" customFormat="1" ht="12" customHeight="1">
      <c r="A56" s="197"/>
      <c r="B56" s="198"/>
      <c r="C56" s="744" t="s">
        <v>275</v>
      </c>
      <c r="D56" s="301"/>
      <c r="E56" s="192">
        <f>891+6+25</f>
        <v>922</v>
      </c>
      <c r="F56" s="192">
        <f>1465+17+49</f>
        <v>1531</v>
      </c>
      <c r="G56" s="192">
        <f>2051+3+43</f>
        <v>2097</v>
      </c>
      <c r="H56" s="192">
        <f>1372+2+9</f>
        <v>1383</v>
      </c>
      <c r="I56" s="192">
        <f>1187+1</f>
        <v>1188</v>
      </c>
      <c r="J56" s="297"/>
      <c r="K56" s="170"/>
    </row>
    <row r="57" spans="1:11" s="213" customFormat="1" ht="9" customHeight="1">
      <c r="A57" s="215"/>
      <c r="B57" s="216"/>
      <c r="C57" s="585" t="s">
        <v>261</v>
      </c>
      <c r="D57" s="299"/>
      <c r="E57" s="214"/>
      <c r="F57" s="214"/>
      <c r="G57" s="214"/>
      <c r="H57" s="214"/>
      <c r="I57" s="214"/>
      <c r="J57" s="300"/>
      <c r="K57" s="203"/>
    </row>
    <row r="58" spans="1:11" ht="10.5" customHeight="1">
      <c r="A58" s="168"/>
      <c r="B58" s="170"/>
      <c r="C58" s="744" t="s">
        <v>255</v>
      </c>
      <c r="D58" s="171"/>
      <c r="E58" s="212">
        <v>4</v>
      </c>
      <c r="F58" s="212">
        <v>6</v>
      </c>
      <c r="G58" s="212">
        <v>5</v>
      </c>
      <c r="H58" s="212">
        <v>12</v>
      </c>
      <c r="I58" s="212">
        <v>4</v>
      </c>
      <c r="J58" s="297"/>
      <c r="K58" s="170"/>
    </row>
    <row r="59" spans="1:11" s="199" customFormat="1" ht="10.5" customHeight="1">
      <c r="A59" s="197"/>
      <c r="B59" s="198"/>
      <c r="C59" s="744" t="s">
        <v>256</v>
      </c>
      <c r="D59" s="171"/>
      <c r="E59" s="212">
        <v>92</v>
      </c>
      <c r="F59" s="212">
        <v>139</v>
      </c>
      <c r="G59" s="212">
        <v>83</v>
      </c>
      <c r="H59" s="212">
        <v>464</v>
      </c>
      <c r="I59" s="212">
        <v>51</v>
      </c>
      <c r="J59" s="297"/>
      <c r="K59" s="170"/>
    </row>
    <row r="60" spans="1:11" s="199" customFormat="1" ht="12" customHeight="1">
      <c r="A60" s="197"/>
      <c r="B60" s="198"/>
      <c r="C60" s="744" t="s">
        <v>276</v>
      </c>
      <c r="D60" s="301"/>
      <c r="E60" s="212">
        <v>60</v>
      </c>
      <c r="F60" s="212">
        <v>63</v>
      </c>
      <c r="G60" s="212">
        <v>47</v>
      </c>
      <c r="H60" s="212">
        <v>214</v>
      </c>
      <c r="I60" s="212">
        <v>14</v>
      </c>
      <c r="J60" s="297"/>
      <c r="K60" s="170"/>
    </row>
    <row r="61" spans="1:11" s="199" customFormat="1" ht="12" customHeight="1">
      <c r="A61" s="197"/>
      <c r="B61" s="198"/>
      <c r="C61" s="744" t="s">
        <v>275</v>
      </c>
      <c r="D61" s="301"/>
      <c r="E61" s="212">
        <v>60</v>
      </c>
      <c r="F61" s="212">
        <f>51+12</f>
        <v>63</v>
      </c>
      <c r="G61" s="212">
        <v>47</v>
      </c>
      <c r="H61" s="212">
        <v>214</v>
      </c>
      <c r="I61" s="212">
        <v>14</v>
      </c>
      <c r="J61" s="297"/>
      <c r="K61" s="170"/>
    </row>
    <row r="62" spans="1:11" s="213" customFormat="1" ht="9" customHeight="1">
      <c r="A62" s="215"/>
      <c r="B62" s="216"/>
      <c r="C62" s="585" t="s">
        <v>262</v>
      </c>
      <c r="D62" s="299"/>
      <c r="E62" s="214"/>
      <c r="F62" s="214"/>
      <c r="G62" s="214"/>
      <c r="H62" s="214"/>
      <c r="I62" s="214"/>
      <c r="J62" s="300"/>
      <c r="K62" s="203"/>
    </row>
    <row r="63" spans="1:11" ht="10.5" customHeight="1">
      <c r="A63" s="168"/>
      <c r="B63" s="170"/>
      <c r="C63" s="744" t="s">
        <v>255</v>
      </c>
      <c r="D63" s="171"/>
      <c r="E63" s="212">
        <v>7</v>
      </c>
      <c r="F63" s="212">
        <v>8</v>
      </c>
      <c r="G63" s="212">
        <v>22</v>
      </c>
      <c r="H63" s="212">
        <v>10</v>
      </c>
      <c r="I63" s="212">
        <v>4</v>
      </c>
      <c r="J63" s="297"/>
      <c r="K63" s="170"/>
    </row>
    <row r="64" spans="1:11" s="199" customFormat="1" ht="10.5" customHeight="1">
      <c r="A64" s="197"/>
      <c r="B64" s="198"/>
      <c r="C64" s="744" t="s">
        <v>256</v>
      </c>
      <c r="D64" s="171"/>
      <c r="E64" s="212">
        <v>97</v>
      </c>
      <c r="F64" s="212">
        <v>260</v>
      </c>
      <c r="G64" s="212">
        <v>580</v>
      </c>
      <c r="H64" s="212">
        <v>100</v>
      </c>
      <c r="I64" s="212">
        <v>28</v>
      </c>
      <c r="J64" s="297"/>
      <c r="K64" s="170"/>
    </row>
    <row r="65" spans="1:23" s="199" customFormat="1" ht="12" customHeight="1">
      <c r="A65" s="197"/>
      <c r="B65" s="198"/>
      <c r="C65" s="744" t="s">
        <v>276</v>
      </c>
      <c r="D65" s="301"/>
      <c r="E65" s="212">
        <v>46</v>
      </c>
      <c r="F65" s="212">
        <v>43</v>
      </c>
      <c r="G65" s="212">
        <v>157</v>
      </c>
      <c r="H65" s="212">
        <v>57</v>
      </c>
      <c r="I65" s="212">
        <v>24</v>
      </c>
      <c r="J65" s="297"/>
      <c r="K65" s="170"/>
    </row>
    <row r="66" spans="1:23" s="199" customFormat="1" ht="12" customHeight="1">
      <c r="A66" s="197"/>
      <c r="B66" s="198"/>
      <c r="C66" s="744" t="s">
        <v>275</v>
      </c>
      <c r="D66" s="301"/>
      <c r="E66" s="212">
        <f>34+12</f>
        <v>46</v>
      </c>
      <c r="F66" s="212">
        <v>43</v>
      </c>
      <c r="G66" s="212">
        <v>157</v>
      </c>
      <c r="H66" s="212">
        <f>46+11</f>
        <v>57</v>
      </c>
      <c r="I66" s="212">
        <f>22+2</f>
        <v>24</v>
      </c>
      <c r="J66" s="297"/>
      <c r="K66" s="170"/>
    </row>
    <row r="67" spans="1:23" ht="6.75" customHeight="1">
      <c r="A67" s="168"/>
      <c r="B67" s="170"/>
      <c r="C67" s="113"/>
      <c r="D67" s="1491"/>
      <c r="E67" s="1491"/>
      <c r="F67" s="1491"/>
      <c r="G67" s="1491"/>
      <c r="H67" s="743"/>
      <c r="I67" s="743"/>
      <c r="J67" s="297"/>
      <c r="K67" s="178"/>
      <c r="L67" s="193"/>
      <c r="M67" s="1487"/>
      <c r="N67" s="1487"/>
      <c r="O67" s="1487"/>
      <c r="P67" s="691"/>
      <c r="Q67" s="691"/>
      <c r="R67" s="691"/>
      <c r="S67" s="691"/>
      <c r="T67" s="691"/>
      <c r="U67" s="691"/>
      <c r="V67" s="691"/>
      <c r="W67" s="691" t="s">
        <v>72</v>
      </c>
    </row>
    <row r="68" spans="1:23" ht="13.5" customHeight="1">
      <c r="A68" s="168"/>
      <c r="B68" s="170"/>
      <c r="C68" s="302" t="s">
        <v>196</v>
      </c>
      <c r="D68" s="303"/>
      <c r="E68" s="303"/>
      <c r="F68" s="303"/>
      <c r="G68" s="303"/>
      <c r="H68" s="303"/>
      <c r="I68" s="304"/>
      <c r="J68" s="297"/>
      <c r="K68" s="208"/>
      <c r="L68" s="208"/>
      <c r="M68" s="208"/>
      <c r="N68" s="208"/>
      <c r="O68" s="208"/>
      <c r="P68" s="208"/>
      <c r="Q68" s="208"/>
      <c r="R68" s="208"/>
      <c r="S68" s="208"/>
      <c r="T68" s="208"/>
      <c r="U68" s="208"/>
      <c r="V68" s="208"/>
      <c r="W68" s="208"/>
    </row>
    <row r="69" spans="1:23" ht="3.75" customHeight="1">
      <c r="A69" s="168"/>
      <c r="B69" s="170"/>
      <c r="C69" s="210"/>
      <c r="D69" s="209"/>
      <c r="E69" s="208"/>
      <c r="F69" s="208"/>
      <c r="G69" s="208"/>
      <c r="H69" s="208"/>
      <c r="I69" s="208"/>
      <c r="J69" s="297"/>
      <c r="K69" s="208"/>
      <c r="L69" s="208"/>
      <c r="M69" s="208"/>
      <c r="N69" s="208"/>
      <c r="O69" s="208"/>
      <c r="P69" s="208"/>
      <c r="Q69" s="208"/>
      <c r="R69" s="208"/>
      <c r="S69" s="208"/>
      <c r="T69" s="208"/>
      <c r="U69" s="208"/>
      <c r="V69" s="208"/>
      <c r="W69" s="208"/>
    </row>
    <row r="70" spans="1:23" ht="12.75" customHeight="1">
      <c r="A70" s="168"/>
      <c r="B70" s="170"/>
      <c r="C70" s="1488" t="s">
        <v>169</v>
      </c>
      <c r="D70" s="1489"/>
      <c r="E70" s="112">
        <v>2008</v>
      </c>
      <c r="F70" s="112">
        <v>2009</v>
      </c>
      <c r="G70" s="112">
        <v>2010</v>
      </c>
      <c r="H70" s="112">
        <v>2011</v>
      </c>
      <c r="I70" s="112">
        <v>2012</v>
      </c>
      <c r="J70" s="297"/>
      <c r="K70" s="170"/>
      <c r="L70" s="549"/>
      <c r="M70" s="549"/>
      <c r="N70" s="549"/>
      <c r="O70" s="549"/>
      <c r="P70" s="549"/>
      <c r="Q70" s="549"/>
      <c r="R70" s="549"/>
      <c r="S70" s="549"/>
      <c r="T70" s="549"/>
      <c r="U70" s="549"/>
      <c r="V70" s="549"/>
      <c r="W70" s="549"/>
    </row>
    <row r="71" spans="1:23" ht="11.25" customHeight="1">
      <c r="A71" s="168"/>
      <c r="B71" s="170"/>
      <c r="C71" s="744" t="s">
        <v>255</v>
      </c>
      <c r="D71" s="744"/>
      <c r="E71" s="191">
        <v>231</v>
      </c>
      <c r="F71" s="191">
        <v>379</v>
      </c>
      <c r="G71" s="191">
        <v>294</v>
      </c>
      <c r="H71" s="191">
        <v>641</v>
      </c>
      <c r="I71" s="191">
        <v>1129</v>
      </c>
      <c r="J71" s="297"/>
      <c r="K71" s="170"/>
      <c r="L71" s="549"/>
      <c r="M71" s="549"/>
      <c r="N71" s="549"/>
      <c r="O71" s="549"/>
      <c r="P71" s="549"/>
      <c r="Q71" s="549"/>
      <c r="R71" s="549"/>
      <c r="S71" s="549"/>
      <c r="T71" s="549"/>
      <c r="U71" s="549"/>
      <c r="V71" s="549"/>
      <c r="W71" s="549"/>
    </row>
    <row r="72" spans="1:23" ht="10.5" customHeight="1">
      <c r="A72" s="168"/>
      <c r="B72" s="170"/>
      <c r="C72" s="744" t="s">
        <v>256</v>
      </c>
      <c r="D72" s="744"/>
      <c r="E72" s="191">
        <v>15312</v>
      </c>
      <c r="F72" s="191">
        <v>37591</v>
      </c>
      <c r="G72" s="191">
        <v>22480</v>
      </c>
      <c r="H72" s="191">
        <v>34777</v>
      </c>
      <c r="I72" s="191">
        <v>82555</v>
      </c>
      <c r="J72" s="297"/>
      <c r="K72" s="170"/>
    </row>
    <row r="73" spans="1:23" ht="12" customHeight="1">
      <c r="A73" s="168"/>
      <c r="B73" s="170"/>
      <c r="C73" s="744" t="s">
        <v>276</v>
      </c>
      <c r="D73" s="301"/>
      <c r="E73" s="191">
        <v>3743</v>
      </c>
      <c r="F73" s="191">
        <v>5814</v>
      </c>
      <c r="G73" s="191">
        <v>3729</v>
      </c>
      <c r="H73" s="191">
        <v>6922</v>
      </c>
      <c r="I73" s="191">
        <v>11183</v>
      </c>
      <c r="J73" s="297"/>
      <c r="K73" s="170"/>
    </row>
    <row r="74" spans="1:23" ht="12" customHeight="1">
      <c r="A74" s="168"/>
      <c r="B74" s="170"/>
      <c r="C74" s="744" t="s">
        <v>275</v>
      </c>
      <c r="D74" s="301"/>
      <c r="E74" s="191">
        <f t="shared" ref="E74:I74" si="0">SUM(E75:E77)</f>
        <v>3745</v>
      </c>
      <c r="F74" s="191">
        <f t="shared" si="0"/>
        <v>5779</v>
      </c>
      <c r="G74" s="191">
        <f t="shared" si="0"/>
        <v>3729</v>
      </c>
      <c r="H74" s="191">
        <f t="shared" si="0"/>
        <v>6923</v>
      </c>
      <c r="I74" s="191">
        <f t="shared" si="0"/>
        <v>11176</v>
      </c>
      <c r="J74" s="297"/>
      <c r="K74" s="170"/>
    </row>
    <row r="75" spans="1:23" ht="10.5" customHeight="1">
      <c r="A75" s="168"/>
      <c r="B75" s="170"/>
      <c r="C75" s="113"/>
      <c r="D75" s="201" t="s">
        <v>263</v>
      </c>
      <c r="E75" s="192">
        <v>3538</v>
      </c>
      <c r="F75" s="192">
        <v>5522</v>
      </c>
      <c r="G75" s="192">
        <v>3462</v>
      </c>
      <c r="H75" s="192">
        <v>6526</v>
      </c>
      <c r="I75" s="192">
        <v>10488</v>
      </c>
      <c r="J75" s="297"/>
      <c r="K75" s="170"/>
    </row>
    <row r="76" spans="1:23" ht="10.5" customHeight="1">
      <c r="A76" s="168"/>
      <c r="B76" s="170"/>
      <c r="C76" s="113"/>
      <c r="D76" s="201" t="s">
        <v>264</v>
      </c>
      <c r="E76" s="192">
        <v>167</v>
      </c>
      <c r="F76" s="192">
        <v>208</v>
      </c>
      <c r="G76" s="192">
        <v>73</v>
      </c>
      <c r="H76" s="192">
        <v>224</v>
      </c>
      <c r="I76" s="192">
        <v>104</v>
      </c>
      <c r="J76" s="297"/>
      <c r="K76" s="170"/>
    </row>
    <row r="77" spans="1:23" ht="10.5" customHeight="1">
      <c r="A77" s="168"/>
      <c r="B77" s="170"/>
      <c r="C77" s="113"/>
      <c r="D77" s="201" t="s">
        <v>265</v>
      </c>
      <c r="E77" s="192">
        <v>40</v>
      </c>
      <c r="F77" s="192">
        <v>49</v>
      </c>
      <c r="G77" s="192">
        <v>194</v>
      </c>
      <c r="H77" s="192">
        <v>173</v>
      </c>
      <c r="I77" s="192">
        <v>584</v>
      </c>
      <c r="J77" s="297"/>
      <c r="K77" s="170"/>
    </row>
    <row r="78" spans="1:23" s="204" customFormat="1" ht="9.75" customHeight="1">
      <c r="A78" s="202"/>
      <c r="B78" s="203"/>
      <c r="C78" s="1484" t="s">
        <v>266</v>
      </c>
      <c r="D78" s="1485"/>
      <c r="E78" s="1485"/>
      <c r="F78" s="1485"/>
      <c r="G78" s="1485"/>
      <c r="H78" s="1485"/>
      <c r="I78" s="1485"/>
      <c r="J78" s="297"/>
      <c r="K78" s="203"/>
      <c r="L78" s="751"/>
    </row>
    <row r="79" spans="1:23" ht="12" customHeight="1">
      <c r="A79" s="168"/>
      <c r="B79" s="170"/>
      <c r="C79" s="200" t="s">
        <v>463</v>
      </c>
      <c r="D79" s="744"/>
      <c r="E79" s="305" t="s">
        <v>108</v>
      </c>
      <c r="F79" s="745"/>
      <c r="G79" s="745"/>
      <c r="H79" s="207"/>
      <c r="I79" s="207"/>
      <c r="J79" s="297"/>
      <c r="K79" s="170"/>
      <c r="L79" s="750"/>
    </row>
    <row r="80" spans="1:23" ht="17.25" customHeight="1">
      <c r="A80" s="168"/>
      <c r="B80" s="170"/>
      <c r="C80" s="1486" t="s">
        <v>417</v>
      </c>
      <c r="D80" s="1486"/>
      <c r="E80" s="1486"/>
      <c r="F80" s="1486"/>
      <c r="G80" s="1486"/>
      <c r="H80" s="1486"/>
      <c r="I80" s="1486"/>
      <c r="J80" s="297"/>
      <c r="K80" s="170"/>
      <c r="L80" s="750"/>
    </row>
    <row r="81" spans="1:12" ht="13.5" customHeight="1">
      <c r="A81" s="168"/>
      <c r="B81" s="170"/>
      <c r="C81" s="549"/>
      <c r="D81" s="170"/>
      <c r="E81" s="223"/>
      <c r="F81" s="1425">
        <v>41671</v>
      </c>
      <c r="G81" s="1425"/>
      <c r="H81" s="1425"/>
      <c r="I81" s="1425"/>
      <c r="J81" s="491">
        <v>9</v>
      </c>
      <c r="K81" s="170"/>
      <c r="L81" s="750"/>
    </row>
    <row r="82" spans="1:12" ht="15" customHeight="1">
      <c r="B82" s="549"/>
    </row>
    <row r="83" spans="1:12">
      <c r="B83" s="549"/>
      <c r="D83" s="169" t="s">
        <v>34</v>
      </c>
    </row>
    <row r="84" spans="1:12">
      <c r="B84" s="549"/>
    </row>
    <row r="85" spans="1:12">
      <c r="B85" s="549"/>
    </row>
    <row r="86" spans="1:12">
      <c r="B86" s="549"/>
    </row>
    <row r="87" spans="1:12">
      <c r="B87" s="549"/>
    </row>
    <row r="92" spans="1:12" ht="8.25" customHeight="1"/>
    <row r="94" spans="1:12" ht="9" customHeight="1">
      <c r="J94" s="187"/>
    </row>
    <row r="95" spans="1:12" ht="8.25" customHeight="1">
      <c r="J95" s="742"/>
    </row>
    <row r="96" spans="1:12" ht="9.75" customHeight="1"/>
  </sheetData>
  <mergeCells count="12">
    <mergeCell ref="H6:I6"/>
    <mergeCell ref="C7:D7"/>
    <mergeCell ref="C33:D33"/>
    <mergeCell ref="D67:G67"/>
    <mergeCell ref="B1:D1"/>
    <mergeCell ref="C5:D6"/>
    <mergeCell ref="E6:G6"/>
    <mergeCell ref="C78:I78"/>
    <mergeCell ref="C80:I80"/>
    <mergeCell ref="F81:I81"/>
    <mergeCell ref="M67:O67"/>
    <mergeCell ref="C70:D70"/>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sheetPr codeName="Folha6">
    <tabColor theme="5"/>
  </sheetPr>
  <dimension ref="A1:AI91"/>
  <sheetViews>
    <sheetView showRuler="0" zoomScaleNormal="100" workbookViewId="0"/>
  </sheetViews>
  <sheetFormatPr defaultRowHeight="12.75"/>
  <cols>
    <col min="1" max="1" width="1" style="126" customWidth="1"/>
    <col min="2" max="2" width="2.5703125" style="126" customWidth="1"/>
    <col min="3" max="3" width="1" style="126" customWidth="1"/>
    <col min="4" max="4" width="30.42578125" style="126" customWidth="1"/>
    <col min="5" max="17" width="5" style="126" customWidth="1"/>
    <col min="18" max="18" width="2.5703125" style="126" customWidth="1"/>
    <col min="19" max="19" width="1" style="126" customWidth="1"/>
    <col min="20" max="21" width="9.140625" style="126"/>
    <col min="22" max="22" width="17.85546875" style="126" customWidth="1"/>
    <col min="23" max="16384" width="9.140625" style="126"/>
  </cols>
  <sheetData>
    <row r="1" spans="1:21" ht="13.5" customHeight="1">
      <c r="A1" s="4"/>
      <c r="B1" s="8"/>
      <c r="C1" s="8"/>
      <c r="D1" s="1494" t="s">
        <v>385</v>
      </c>
      <c r="E1" s="1494"/>
      <c r="F1" s="1494"/>
      <c r="G1" s="1494"/>
      <c r="H1" s="1494"/>
      <c r="I1" s="1494"/>
      <c r="J1" s="1494"/>
      <c r="K1" s="1494"/>
      <c r="L1" s="1494"/>
      <c r="M1" s="1494"/>
      <c r="N1" s="1494"/>
      <c r="O1" s="1494"/>
      <c r="P1" s="1494"/>
      <c r="Q1" s="1494"/>
      <c r="R1" s="1494"/>
      <c r="S1" s="4"/>
    </row>
    <row r="2" spans="1:21" ht="6" customHeight="1">
      <c r="A2" s="4"/>
      <c r="B2" s="1495"/>
      <c r="C2" s="1496"/>
      <c r="D2" s="1497"/>
      <c r="E2" s="8"/>
      <c r="F2" s="8"/>
      <c r="G2" s="8"/>
      <c r="H2" s="8"/>
      <c r="I2" s="8"/>
      <c r="J2" s="8"/>
      <c r="K2" s="8"/>
      <c r="L2" s="8"/>
      <c r="M2" s="8"/>
      <c r="N2" s="8"/>
      <c r="O2" s="8"/>
      <c r="P2" s="8"/>
      <c r="Q2" s="8"/>
      <c r="R2" s="8"/>
      <c r="S2" s="4"/>
    </row>
    <row r="3" spans="1:21" ht="13.5" customHeight="1" thickBot="1">
      <c r="A3" s="4"/>
      <c r="B3" s="290"/>
      <c r="C3" s="8"/>
      <c r="D3" s="8"/>
      <c r="E3" s="766"/>
      <c r="F3" s="766"/>
      <c r="G3" s="766"/>
      <c r="H3" s="766"/>
      <c r="I3" s="658"/>
      <c r="J3" s="766"/>
      <c r="K3" s="766"/>
      <c r="L3" s="766"/>
      <c r="M3" s="766"/>
      <c r="N3" s="766"/>
      <c r="O3" s="766"/>
      <c r="P3" s="766"/>
      <c r="Q3" s="766" t="s">
        <v>75</v>
      </c>
      <c r="R3" s="8"/>
      <c r="S3" s="4"/>
    </row>
    <row r="4" spans="1:21" s="12" customFormat="1" ht="13.5" customHeight="1" thickBot="1">
      <c r="A4" s="11"/>
      <c r="B4" s="289"/>
      <c r="C4" s="487" t="s">
        <v>231</v>
      </c>
      <c r="D4" s="659"/>
      <c r="E4" s="659"/>
      <c r="F4" s="659"/>
      <c r="G4" s="659"/>
      <c r="H4" s="659"/>
      <c r="I4" s="659"/>
      <c r="J4" s="659"/>
      <c r="K4" s="659"/>
      <c r="L4" s="659"/>
      <c r="M4" s="659"/>
      <c r="N4" s="659"/>
      <c r="O4" s="659"/>
      <c r="P4" s="659"/>
      <c r="Q4" s="660"/>
      <c r="R4" s="8"/>
      <c r="S4" s="11"/>
    </row>
    <row r="5" spans="1:21" ht="4.5" customHeight="1">
      <c r="A5" s="4"/>
      <c r="B5" s="290"/>
      <c r="C5" s="1498" t="s">
        <v>80</v>
      </c>
      <c r="D5" s="1498"/>
      <c r="E5" s="1499"/>
      <c r="F5" s="1499"/>
      <c r="G5" s="1499"/>
      <c r="H5" s="1499"/>
      <c r="I5" s="1499"/>
      <c r="J5" s="1499"/>
      <c r="K5" s="1499"/>
      <c r="L5" s="1499"/>
      <c r="M5" s="1499"/>
      <c r="N5" s="1499"/>
      <c r="O5" s="770"/>
      <c r="P5" s="770"/>
      <c r="Q5" s="770"/>
      <c r="R5" s="8"/>
      <c r="S5" s="4"/>
    </row>
    <row r="6" spans="1:21" ht="12" customHeight="1">
      <c r="A6" s="4"/>
      <c r="B6" s="290"/>
      <c r="C6" s="1498"/>
      <c r="D6" s="1498"/>
      <c r="E6" s="1500" t="str">
        <f>+'11desemprego_IEFP'!E6:Q6</f>
        <v>2013</v>
      </c>
      <c r="F6" s="1500"/>
      <c r="G6" s="1500"/>
      <c r="H6" s="1500"/>
      <c r="I6" s="1500"/>
      <c r="J6" s="1500"/>
      <c r="K6" s="1500"/>
      <c r="L6" s="1500"/>
      <c r="M6" s="1500"/>
      <c r="N6" s="1500"/>
      <c r="O6" s="1500"/>
      <c r="P6" s="1500"/>
      <c r="Q6" s="1334" t="str">
        <f>+'11desemprego_IEFP'!Q6</f>
        <v>2014</v>
      </c>
      <c r="R6" s="8"/>
      <c r="S6" s="4"/>
    </row>
    <row r="7" spans="1:21">
      <c r="A7" s="4"/>
      <c r="B7" s="290"/>
      <c r="C7" s="773"/>
      <c r="D7" s="773"/>
      <c r="E7" s="767" t="s">
        <v>95</v>
      </c>
      <c r="F7" s="891" t="s">
        <v>106</v>
      </c>
      <c r="G7" s="891" t="s">
        <v>105</v>
      </c>
      <c r="H7" s="891" t="s">
        <v>104</v>
      </c>
      <c r="I7" s="891" t="s">
        <v>103</v>
      </c>
      <c r="J7" s="891" t="s">
        <v>102</v>
      </c>
      <c r="K7" s="891" t="s">
        <v>101</v>
      </c>
      <c r="L7" s="891" t="s">
        <v>100</v>
      </c>
      <c r="M7" s="891" t="s">
        <v>99</v>
      </c>
      <c r="N7" s="891" t="s">
        <v>98</v>
      </c>
      <c r="O7" s="891" t="s">
        <v>97</v>
      </c>
      <c r="P7" s="891" t="s">
        <v>96</v>
      </c>
      <c r="Q7" s="891" t="s">
        <v>95</v>
      </c>
      <c r="R7" s="770"/>
      <c r="S7" s="4"/>
    </row>
    <row r="8" spans="1:21" s="645" customFormat="1" ht="15" customHeight="1">
      <c r="A8" s="125"/>
      <c r="B8" s="291"/>
      <c r="C8" s="1501" t="s">
        <v>70</v>
      </c>
      <c r="D8" s="1501"/>
      <c r="E8" s="661">
        <v>74521</v>
      </c>
      <c r="F8" s="662">
        <v>57112</v>
      </c>
      <c r="G8" s="662">
        <v>63494</v>
      </c>
      <c r="H8" s="662">
        <v>57992</v>
      </c>
      <c r="I8" s="662">
        <v>54566</v>
      </c>
      <c r="J8" s="662">
        <v>52587</v>
      </c>
      <c r="K8" s="662">
        <v>62949</v>
      </c>
      <c r="L8" s="662">
        <v>58060</v>
      </c>
      <c r="M8" s="662">
        <v>80176</v>
      </c>
      <c r="N8" s="662">
        <v>79291</v>
      </c>
      <c r="O8" s="662">
        <v>68415</v>
      </c>
      <c r="P8" s="662">
        <v>57803</v>
      </c>
      <c r="Q8" s="662">
        <v>74218</v>
      </c>
      <c r="R8" s="646"/>
      <c r="S8" s="125"/>
      <c r="U8" s="1376"/>
    </row>
    <row r="9" spans="1:21" s="656" customFormat="1" ht="11.25" customHeight="1">
      <c r="A9" s="663"/>
      <c r="B9" s="664"/>
      <c r="C9" s="665"/>
      <c r="D9" s="570" t="s">
        <v>205</v>
      </c>
      <c r="E9" s="188">
        <v>24870</v>
      </c>
      <c r="F9" s="205">
        <v>19826</v>
      </c>
      <c r="G9" s="205">
        <v>21755</v>
      </c>
      <c r="H9" s="205">
        <v>20089</v>
      </c>
      <c r="I9" s="205">
        <v>18938</v>
      </c>
      <c r="J9" s="205">
        <v>18621</v>
      </c>
      <c r="K9" s="205">
        <v>22412</v>
      </c>
      <c r="L9" s="205">
        <v>20624</v>
      </c>
      <c r="M9" s="205">
        <v>28484</v>
      </c>
      <c r="N9" s="205">
        <v>26088</v>
      </c>
      <c r="O9" s="205">
        <v>22018</v>
      </c>
      <c r="P9" s="205">
        <v>19864</v>
      </c>
      <c r="Q9" s="205">
        <v>24799</v>
      </c>
      <c r="R9" s="666"/>
      <c r="S9" s="663"/>
    </row>
    <row r="10" spans="1:21" s="656" customFormat="1" ht="11.25" customHeight="1">
      <c r="A10" s="663"/>
      <c r="B10" s="664"/>
      <c r="C10" s="665"/>
      <c r="D10" s="570" t="s">
        <v>206</v>
      </c>
      <c r="E10" s="188">
        <v>15261</v>
      </c>
      <c r="F10" s="205">
        <v>11427</v>
      </c>
      <c r="G10" s="205">
        <v>12806</v>
      </c>
      <c r="H10" s="205">
        <v>11786</v>
      </c>
      <c r="I10" s="205">
        <v>10703</v>
      </c>
      <c r="J10" s="205">
        <v>10856</v>
      </c>
      <c r="K10" s="205">
        <v>12953</v>
      </c>
      <c r="L10" s="205">
        <v>12448</v>
      </c>
      <c r="M10" s="205">
        <v>16881</v>
      </c>
      <c r="N10" s="205">
        <v>15948</v>
      </c>
      <c r="O10" s="205">
        <v>12953</v>
      </c>
      <c r="P10" s="205">
        <v>12077</v>
      </c>
      <c r="Q10" s="205">
        <v>14686</v>
      </c>
      <c r="R10" s="666"/>
      <c r="S10" s="663"/>
    </row>
    <row r="11" spans="1:21" s="656" customFormat="1" ht="11.25" customHeight="1">
      <c r="A11" s="663"/>
      <c r="B11" s="664"/>
      <c r="C11" s="665"/>
      <c r="D11" s="570" t="s">
        <v>207</v>
      </c>
      <c r="E11" s="188">
        <v>19689</v>
      </c>
      <c r="F11" s="205">
        <v>15297</v>
      </c>
      <c r="G11" s="205">
        <v>18142</v>
      </c>
      <c r="H11" s="205">
        <v>15768</v>
      </c>
      <c r="I11" s="205">
        <v>15302</v>
      </c>
      <c r="J11" s="205">
        <v>13908</v>
      </c>
      <c r="K11" s="205">
        <v>16221</v>
      </c>
      <c r="L11" s="205">
        <v>15122</v>
      </c>
      <c r="M11" s="205">
        <v>20413</v>
      </c>
      <c r="N11" s="205">
        <v>19715</v>
      </c>
      <c r="O11" s="205">
        <v>16199</v>
      </c>
      <c r="P11" s="205">
        <v>14526</v>
      </c>
      <c r="Q11" s="205">
        <v>20256</v>
      </c>
      <c r="R11" s="666"/>
      <c r="S11" s="663"/>
    </row>
    <row r="12" spans="1:21" s="656" customFormat="1" ht="11.25" customHeight="1">
      <c r="A12" s="663"/>
      <c r="B12" s="664"/>
      <c r="C12" s="665"/>
      <c r="D12" s="570" t="s">
        <v>208</v>
      </c>
      <c r="E12" s="188">
        <v>6583</v>
      </c>
      <c r="F12" s="205">
        <v>4794</v>
      </c>
      <c r="G12" s="205">
        <v>5181</v>
      </c>
      <c r="H12" s="205">
        <v>4676</v>
      </c>
      <c r="I12" s="205">
        <v>4358</v>
      </c>
      <c r="J12" s="205">
        <v>4315</v>
      </c>
      <c r="K12" s="205">
        <v>5762</v>
      </c>
      <c r="L12" s="205">
        <v>5134</v>
      </c>
      <c r="M12" s="205">
        <v>6346</v>
      </c>
      <c r="N12" s="205">
        <v>7398</v>
      </c>
      <c r="O12" s="205">
        <v>5299</v>
      </c>
      <c r="P12" s="205">
        <v>4735</v>
      </c>
      <c r="Q12" s="205">
        <v>6123</v>
      </c>
      <c r="R12" s="666"/>
      <c r="S12" s="663"/>
    </row>
    <row r="13" spans="1:21" s="656" customFormat="1" ht="11.25" customHeight="1">
      <c r="A13" s="663"/>
      <c r="B13" s="664"/>
      <c r="C13" s="665"/>
      <c r="D13" s="570" t="s">
        <v>209</v>
      </c>
      <c r="E13" s="188">
        <v>4718</v>
      </c>
      <c r="F13" s="205">
        <v>3284</v>
      </c>
      <c r="G13" s="205">
        <v>3137</v>
      </c>
      <c r="H13" s="205">
        <v>3118</v>
      </c>
      <c r="I13" s="205">
        <v>2840</v>
      </c>
      <c r="J13" s="205">
        <v>2535</v>
      </c>
      <c r="K13" s="205">
        <v>2959</v>
      </c>
      <c r="L13" s="205">
        <v>2358</v>
      </c>
      <c r="M13" s="205">
        <v>4402</v>
      </c>
      <c r="N13" s="205">
        <v>6019</v>
      </c>
      <c r="O13" s="205">
        <v>8431</v>
      </c>
      <c r="P13" s="205">
        <v>4245</v>
      </c>
      <c r="Q13" s="205">
        <v>4462</v>
      </c>
      <c r="R13" s="666"/>
      <c r="S13" s="663"/>
    </row>
    <row r="14" spans="1:21" s="656" customFormat="1" ht="11.25" customHeight="1">
      <c r="A14" s="663"/>
      <c r="B14" s="664"/>
      <c r="C14" s="665"/>
      <c r="D14" s="570" t="s">
        <v>143</v>
      </c>
      <c r="E14" s="188">
        <v>1816</v>
      </c>
      <c r="F14" s="205">
        <v>1273</v>
      </c>
      <c r="G14" s="205">
        <v>1330</v>
      </c>
      <c r="H14" s="205">
        <v>1432</v>
      </c>
      <c r="I14" s="205">
        <v>1330</v>
      </c>
      <c r="J14" s="205">
        <v>1366</v>
      </c>
      <c r="K14" s="205">
        <v>1350</v>
      </c>
      <c r="L14" s="205">
        <v>1260</v>
      </c>
      <c r="M14" s="205">
        <v>2004</v>
      </c>
      <c r="N14" s="205">
        <v>2477</v>
      </c>
      <c r="O14" s="205">
        <v>1973</v>
      </c>
      <c r="P14" s="205">
        <v>1317</v>
      </c>
      <c r="Q14" s="205">
        <v>2260</v>
      </c>
      <c r="R14" s="666"/>
      <c r="S14" s="663"/>
    </row>
    <row r="15" spans="1:21" s="656" customFormat="1" ht="11.25" customHeight="1">
      <c r="A15" s="663"/>
      <c r="B15" s="664"/>
      <c r="C15" s="665"/>
      <c r="D15" s="570" t="s">
        <v>144</v>
      </c>
      <c r="E15" s="188">
        <v>1584</v>
      </c>
      <c r="F15" s="205">
        <v>1211</v>
      </c>
      <c r="G15" s="205">
        <v>1143</v>
      </c>
      <c r="H15" s="205">
        <v>1123</v>
      </c>
      <c r="I15" s="205">
        <v>1095</v>
      </c>
      <c r="J15" s="205">
        <v>986</v>
      </c>
      <c r="K15" s="205">
        <v>1292</v>
      </c>
      <c r="L15" s="205">
        <v>1114</v>
      </c>
      <c r="M15" s="205">
        <v>1646</v>
      </c>
      <c r="N15" s="205">
        <v>1646</v>
      </c>
      <c r="O15" s="205">
        <v>1542</v>
      </c>
      <c r="P15" s="205">
        <v>1039</v>
      </c>
      <c r="Q15" s="205">
        <v>1632</v>
      </c>
      <c r="R15" s="666"/>
      <c r="S15" s="663"/>
    </row>
    <row r="16" spans="1:21" s="672" customFormat="1" ht="15" customHeight="1">
      <c r="A16" s="667"/>
      <c r="B16" s="668"/>
      <c r="C16" s="1501" t="s">
        <v>346</v>
      </c>
      <c r="D16" s="1501"/>
      <c r="E16" s="669"/>
      <c r="F16" s="670"/>
      <c r="G16" s="670"/>
      <c r="H16" s="670"/>
      <c r="I16" s="670"/>
      <c r="J16" s="670"/>
      <c r="K16" s="670"/>
      <c r="L16" s="670"/>
      <c r="M16" s="670"/>
      <c r="N16" s="670"/>
      <c r="O16" s="670"/>
      <c r="P16" s="670"/>
      <c r="Q16" s="670"/>
      <c r="R16" s="671"/>
      <c r="S16" s="667"/>
    </row>
    <row r="17" spans="1:35" s="656" customFormat="1" ht="12" customHeight="1">
      <c r="A17" s="663"/>
      <c r="B17" s="664"/>
      <c r="C17" s="665"/>
      <c r="D17" s="127" t="s">
        <v>636</v>
      </c>
      <c r="E17" s="205" t="s">
        <v>630</v>
      </c>
      <c r="F17" s="205" t="s">
        <v>630</v>
      </c>
      <c r="G17" s="205" t="s">
        <v>630</v>
      </c>
      <c r="H17" s="205" t="s">
        <v>630</v>
      </c>
      <c r="I17" s="205" t="s">
        <v>630</v>
      </c>
      <c r="J17" s="205" t="s">
        <v>630</v>
      </c>
      <c r="K17" s="205" t="s">
        <v>630</v>
      </c>
      <c r="L17" s="205" t="s">
        <v>630</v>
      </c>
      <c r="M17" s="205" t="s">
        <v>630</v>
      </c>
      <c r="N17" s="205" t="s">
        <v>630</v>
      </c>
      <c r="O17" s="205" t="s">
        <v>630</v>
      </c>
      <c r="P17" s="205" t="s">
        <v>630</v>
      </c>
      <c r="Q17" s="205">
        <v>8040</v>
      </c>
      <c r="R17" s="666"/>
      <c r="S17" s="663"/>
      <c r="U17" s="672"/>
      <c r="V17" s="672"/>
      <c r="W17" s="672"/>
      <c r="X17" s="672"/>
      <c r="Y17" s="672"/>
      <c r="Z17" s="672"/>
      <c r="AA17" s="672"/>
      <c r="AB17" s="672"/>
      <c r="AC17" s="672"/>
      <c r="AD17" s="672"/>
    </row>
    <row r="18" spans="1:35" s="656" customFormat="1" ht="12" customHeight="1">
      <c r="A18" s="663"/>
      <c r="B18" s="664"/>
      <c r="C18" s="665"/>
      <c r="D18" s="127" t="s">
        <v>637</v>
      </c>
      <c r="E18" s="205" t="s">
        <v>630</v>
      </c>
      <c r="F18" s="205" t="s">
        <v>630</v>
      </c>
      <c r="G18" s="205" t="s">
        <v>630</v>
      </c>
      <c r="H18" s="205" t="s">
        <v>630</v>
      </c>
      <c r="I18" s="205" t="s">
        <v>630</v>
      </c>
      <c r="J18" s="205" t="s">
        <v>630</v>
      </c>
      <c r="K18" s="205" t="s">
        <v>630</v>
      </c>
      <c r="L18" s="205" t="s">
        <v>630</v>
      </c>
      <c r="M18" s="205" t="s">
        <v>630</v>
      </c>
      <c r="N18" s="205" t="s">
        <v>630</v>
      </c>
      <c r="O18" s="205" t="s">
        <v>630</v>
      </c>
      <c r="P18" s="205" t="s">
        <v>630</v>
      </c>
      <c r="Q18" s="205">
        <v>6944</v>
      </c>
      <c r="R18" s="666"/>
      <c r="S18" s="663"/>
      <c r="U18" s="672"/>
      <c r="V18" s="672"/>
      <c r="W18" s="672"/>
      <c r="X18" s="672"/>
      <c r="Y18" s="672"/>
      <c r="Z18" s="672"/>
      <c r="AA18" s="672"/>
      <c r="AB18" s="672"/>
      <c r="AC18" s="672"/>
      <c r="AD18" s="672"/>
    </row>
    <row r="19" spans="1:35" s="656" customFormat="1" ht="12" customHeight="1">
      <c r="A19" s="663"/>
      <c r="B19" s="664"/>
      <c r="C19" s="665"/>
      <c r="D19" s="127" t="s">
        <v>638</v>
      </c>
      <c r="E19" s="205" t="s">
        <v>630</v>
      </c>
      <c r="F19" s="205" t="s">
        <v>630</v>
      </c>
      <c r="G19" s="205" t="s">
        <v>630</v>
      </c>
      <c r="H19" s="205" t="s">
        <v>630</v>
      </c>
      <c r="I19" s="205" t="s">
        <v>630</v>
      </c>
      <c r="J19" s="205" t="s">
        <v>630</v>
      </c>
      <c r="K19" s="205" t="s">
        <v>630</v>
      </c>
      <c r="L19" s="205" t="s">
        <v>630</v>
      </c>
      <c r="M19" s="205" t="s">
        <v>630</v>
      </c>
      <c r="N19" s="205" t="s">
        <v>630</v>
      </c>
      <c r="O19" s="205" t="s">
        <v>630</v>
      </c>
      <c r="P19" s="205" t="s">
        <v>630</v>
      </c>
      <c r="Q19" s="205">
        <v>5836</v>
      </c>
      <c r="R19" s="666"/>
      <c r="S19" s="663"/>
      <c r="U19" s="672"/>
      <c r="V19" s="672"/>
      <c r="W19" s="672"/>
      <c r="X19" s="672"/>
      <c r="Y19" s="672"/>
      <c r="Z19" s="672"/>
      <c r="AA19" s="672"/>
      <c r="AB19" s="672"/>
      <c r="AC19" s="672"/>
      <c r="AD19" s="672"/>
    </row>
    <row r="20" spans="1:35" s="656" customFormat="1" ht="12" customHeight="1">
      <c r="A20" s="663"/>
      <c r="B20" s="664"/>
      <c r="C20" s="665"/>
      <c r="D20" s="127" t="s">
        <v>639</v>
      </c>
      <c r="E20" s="205" t="s">
        <v>630</v>
      </c>
      <c r="F20" s="205" t="s">
        <v>630</v>
      </c>
      <c r="G20" s="205" t="s">
        <v>630</v>
      </c>
      <c r="H20" s="205" t="s">
        <v>630</v>
      </c>
      <c r="I20" s="205" t="s">
        <v>630</v>
      </c>
      <c r="J20" s="205" t="s">
        <v>630</v>
      </c>
      <c r="K20" s="205" t="s">
        <v>630</v>
      </c>
      <c r="L20" s="205" t="s">
        <v>630</v>
      </c>
      <c r="M20" s="205" t="s">
        <v>630</v>
      </c>
      <c r="N20" s="205" t="s">
        <v>630</v>
      </c>
      <c r="O20" s="205" t="s">
        <v>630</v>
      </c>
      <c r="P20" s="205" t="s">
        <v>630</v>
      </c>
      <c r="Q20" s="205">
        <v>5044</v>
      </c>
      <c r="R20" s="666"/>
      <c r="S20" s="663"/>
      <c r="U20" s="672"/>
      <c r="V20" s="672"/>
      <c r="W20" s="672"/>
      <c r="X20" s="672"/>
      <c r="Y20" s="672"/>
      <c r="Z20" s="672"/>
      <c r="AA20" s="672"/>
      <c r="AB20" s="672"/>
      <c r="AC20" s="672"/>
      <c r="AD20" s="672"/>
    </row>
    <row r="21" spans="1:35" s="656" customFormat="1" ht="11.25" customHeight="1">
      <c r="A21" s="663"/>
      <c r="B21" s="664"/>
      <c r="C21" s="665"/>
      <c r="D21" s="127" t="s">
        <v>640</v>
      </c>
      <c r="E21" s="205" t="s">
        <v>630</v>
      </c>
      <c r="F21" s="205" t="s">
        <v>630</v>
      </c>
      <c r="G21" s="205" t="s">
        <v>630</v>
      </c>
      <c r="H21" s="205" t="s">
        <v>630</v>
      </c>
      <c r="I21" s="205" t="s">
        <v>630</v>
      </c>
      <c r="J21" s="205" t="s">
        <v>630</v>
      </c>
      <c r="K21" s="205" t="s">
        <v>630</v>
      </c>
      <c r="L21" s="205" t="s">
        <v>630</v>
      </c>
      <c r="M21" s="205" t="s">
        <v>630</v>
      </c>
      <c r="N21" s="205" t="s">
        <v>630</v>
      </c>
      <c r="O21" s="205" t="s">
        <v>630</v>
      </c>
      <c r="P21" s="205" t="s">
        <v>630</v>
      </c>
      <c r="Q21" s="205">
        <v>4106</v>
      </c>
      <c r="R21" s="666"/>
      <c r="S21" s="663"/>
      <c r="U21" s="672"/>
      <c r="V21" s="672"/>
      <c r="W21" s="672"/>
      <c r="X21" s="672"/>
      <c r="Y21" s="672"/>
      <c r="Z21" s="672"/>
      <c r="AA21" s="672"/>
      <c r="AB21" s="672"/>
      <c r="AC21" s="672"/>
      <c r="AD21" s="672"/>
    </row>
    <row r="22" spans="1:35" s="656" customFormat="1" ht="15" customHeight="1">
      <c r="A22" s="663"/>
      <c r="B22" s="664"/>
      <c r="C22" s="1501" t="s">
        <v>232</v>
      </c>
      <c r="D22" s="1501"/>
      <c r="E22" s="661">
        <v>7743</v>
      </c>
      <c r="F22" s="662">
        <v>7088</v>
      </c>
      <c r="G22" s="662">
        <v>8327</v>
      </c>
      <c r="H22" s="662">
        <v>7029</v>
      </c>
      <c r="I22" s="662">
        <v>6781</v>
      </c>
      <c r="J22" s="662">
        <v>6544</v>
      </c>
      <c r="K22" s="662">
        <v>10285</v>
      </c>
      <c r="L22" s="662">
        <v>9792</v>
      </c>
      <c r="M22" s="662">
        <v>13987</v>
      </c>
      <c r="N22" s="662">
        <v>13640</v>
      </c>
      <c r="O22" s="662">
        <v>9730</v>
      </c>
      <c r="P22" s="662">
        <v>7266</v>
      </c>
      <c r="Q22" s="662">
        <v>10475</v>
      </c>
      <c r="R22" s="666"/>
      <c r="S22" s="663"/>
      <c r="U22" s="672"/>
      <c r="V22" s="672"/>
      <c r="W22" s="672"/>
      <c r="X22" s="672"/>
      <c r="Y22" s="672"/>
      <c r="Z22" s="672"/>
      <c r="AA22" s="672"/>
      <c r="AB22" s="672"/>
      <c r="AC22" s="672"/>
      <c r="AD22" s="672"/>
    </row>
    <row r="23" spans="1:35" s="672" customFormat="1" ht="12" customHeight="1">
      <c r="A23" s="667"/>
      <c r="B23" s="668"/>
      <c r="C23" s="1501" t="s">
        <v>347</v>
      </c>
      <c r="D23" s="1501"/>
      <c r="E23" s="661">
        <v>66778</v>
      </c>
      <c r="F23" s="662">
        <v>50024</v>
      </c>
      <c r="G23" s="662">
        <v>55167</v>
      </c>
      <c r="H23" s="662">
        <v>50963</v>
      </c>
      <c r="I23" s="662">
        <v>47785</v>
      </c>
      <c r="J23" s="662">
        <v>46043</v>
      </c>
      <c r="K23" s="662">
        <v>52664</v>
      </c>
      <c r="L23" s="662">
        <v>48268</v>
      </c>
      <c r="M23" s="662">
        <v>66189</v>
      </c>
      <c r="N23" s="662">
        <v>65651</v>
      </c>
      <c r="O23" s="662">
        <v>58685</v>
      </c>
      <c r="P23" s="662">
        <v>50537</v>
      </c>
      <c r="Q23" s="662">
        <v>63743</v>
      </c>
      <c r="R23" s="673"/>
      <c r="S23" s="667"/>
      <c r="U23" s="1377"/>
      <c r="AE23" s="656"/>
      <c r="AF23" s="656"/>
      <c r="AG23" s="656"/>
      <c r="AH23" s="656"/>
      <c r="AI23" s="656"/>
    </row>
    <row r="24" spans="1:35" s="656" customFormat="1" ht="12.75" customHeight="1">
      <c r="A24" s="663"/>
      <c r="B24" s="674"/>
      <c r="C24" s="665"/>
      <c r="D24" s="576" t="s">
        <v>412</v>
      </c>
      <c r="E24" s="188">
        <v>2690</v>
      </c>
      <c r="F24" s="205">
        <v>2590</v>
      </c>
      <c r="G24" s="205">
        <v>2603</v>
      </c>
      <c r="H24" s="205">
        <v>1790</v>
      </c>
      <c r="I24" s="205">
        <v>1791</v>
      </c>
      <c r="J24" s="205">
        <v>2049</v>
      </c>
      <c r="K24" s="205">
        <v>2486</v>
      </c>
      <c r="L24" s="205">
        <v>2227</v>
      </c>
      <c r="M24" s="205">
        <v>2000</v>
      </c>
      <c r="N24" s="205">
        <v>3496</v>
      </c>
      <c r="O24" s="205">
        <v>2875</v>
      </c>
      <c r="P24" s="205">
        <v>2258</v>
      </c>
      <c r="Q24" s="205">
        <v>3027</v>
      </c>
      <c r="R24" s="666"/>
      <c r="S24" s="663"/>
      <c r="U24" s="672"/>
      <c r="V24" s="672"/>
      <c r="W24" s="672"/>
      <c r="X24" s="672"/>
      <c r="Y24" s="672"/>
      <c r="Z24" s="672"/>
      <c r="AA24" s="672"/>
      <c r="AB24" s="672"/>
      <c r="AC24" s="672"/>
      <c r="AD24" s="672"/>
    </row>
    <row r="25" spans="1:35" s="656" customFormat="1" ht="11.25" customHeight="1">
      <c r="A25" s="663"/>
      <c r="B25" s="674"/>
      <c r="C25" s="665"/>
      <c r="D25" s="576" t="s">
        <v>233</v>
      </c>
      <c r="E25" s="188">
        <v>19577</v>
      </c>
      <c r="F25" s="205">
        <v>14685</v>
      </c>
      <c r="G25" s="205">
        <v>15826</v>
      </c>
      <c r="H25" s="205">
        <v>14301</v>
      </c>
      <c r="I25" s="205">
        <v>13591</v>
      </c>
      <c r="J25" s="205">
        <v>11450</v>
      </c>
      <c r="K25" s="205">
        <v>12543</v>
      </c>
      <c r="L25" s="205">
        <v>11462</v>
      </c>
      <c r="M25" s="205">
        <v>13736</v>
      </c>
      <c r="N25" s="205">
        <v>15583</v>
      </c>
      <c r="O25" s="205">
        <v>13795</v>
      </c>
      <c r="P25" s="205">
        <v>13356</v>
      </c>
      <c r="Q25" s="205">
        <v>16563</v>
      </c>
      <c r="R25" s="666"/>
      <c r="S25" s="663"/>
      <c r="U25" s="672"/>
      <c r="V25" s="672"/>
      <c r="W25" s="672"/>
      <c r="X25" s="672"/>
      <c r="Y25" s="672"/>
      <c r="Z25" s="672"/>
      <c r="AA25" s="672"/>
      <c r="AB25" s="672"/>
      <c r="AC25" s="672"/>
      <c r="AD25" s="672"/>
    </row>
    <row r="26" spans="1:35" s="656" customFormat="1" ht="11.25" customHeight="1">
      <c r="A26" s="663"/>
      <c r="B26" s="674"/>
      <c r="C26" s="665"/>
      <c r="D26" s="576" t="s">
        <v>181</v>
      </c>
      <c r="E26" s="188">
        <v>44408</v>
      </c>
      <c r="F26" s="205">
        <v>32657</v>
      </c>
      <c r="G26" s="205">
        <v>36641</v>
      </c>
      <c r="H26" s="205">
        <v>34769</v>
      </c>
      <c r="I26" s="205">
        <v>32311</v>
      </c>
      <c r="J26" s="205">
        <v>32456</v>
      </c>
      <c r="K26" s="205">
        <v>37515</v>
      </c>
      <c r="L26" s="205">
        <v>34453</v>
      </c>
      <c r="M26" s="205">
        <v>50328</v>
      </c>
      <c r="N26" s="205">
        <v>46456</v>
      </c>
      <c r="O26" s="205">
        <v>41892</v>
      </c>
      <c r="P26" s="205">
        <v>34817</v>
      </c>
      <c r="Q26" s="205">
        <v>44003</v>
      </c>
      <c r="R26" s="666"/>
      <c r="S26" s="663"/>
      <c r="U26" s="672"/>
      <c r="V26" s="672"/>
      <c r="W26" s="672"/>
      <c r="X26" s="672"/>
      <c r="Y26" s="672"/>
      <c r="Z26" s="672"/>
      <c r="AA26" s="672"/>
      <c r="AB26" s="672"/>
      <c r="AC26" s="672"/>
      <c r="AD26" s="672"/>
    </row>
    <row r="27" spans="1:35" s="656" customFormat="1" ht="11.25" customHeight="1">
      <c r="A27" s="663"/>
      <c r="B27" s="674"/>
      <c r="C27" s="665"/>
      <c r="D27" s="576" t="s">
        <v>234</v>
      </c>
      <c r="E27" s="188">
        <v>103</v>
      </c>
      <c r="F27" s="205">
        <v>92</v>
      </c>
      <c r="G27" s="205">
        <v>97</v>
      </c>
      <c r="H27" s="205">
        <v>103</v>
      </c>
      <c r="I27" s="205">
        <v>92</v>
      </c>
      <c r="J27" s="205">
        <v>88</v>
      </c>
      <c r="K27" s="205">
        <v>120</v>
      </c>
      <c r="L27" s="205">
        <v>126</v>
      </c>
      <c r="M27" s="205">
        <v>125</v>
      </c>
      <c r="N27" s="205">
        <v>116</v>
      </c>
      <c r="O27" s="205">
        <v>123</v>
      </c>
      <c r="P27" s="205">
        <v>106</v>
      </c>
      <c r="Q27" s="205">
        <v>150</v>
      </c>
      <c r="R27" s="666"/>
      <c r="S27" s="663"/>
      <c r="U27" s="672"/>
      <c r="V27" s="672"/>
      <c r="W27" s="672"/>
      <c r="X27" s="672"/>
      <c r="Y27" s="672"/>
      <c r="Z27" s="672"/>
      <c r="AA27" s="672"/>
      <c r="AB27" s="672"/>
      <c r="AC27" s="672"/>
      <c r="AD27" s="672"/>
    </row>
    <row r="28" spans="1:35" ht="10.5" customHeight="1" thickBot="1">
      <c r="A28" s="4"/>
      <c r="B28" s="290"/>
      <c r="C28" s="675"/>
      <c r="D28" s="18"/>
      <c r="E28" s="766"/>
      <c r="F28" s="766"/>
      <c r="G28" s="766"/>
      <c r="H28" s="766"/>
      <c r="I28" s="766"/>
      <c r="J28" s="657"/>
      <c r="K28" s="657"/>
      <c r="L28" s="657"/>
      <c r="M28" s="657"/>
      <c r="N28" s="657"/>
      <c r="O28" s="657"/>
      <c r="P28" s="657"/>
      <c r="Q28" s="657"/>
      <c r="R28" s="770"/>
      <c r="S28" s="4"/>
      <c r="U28" s="672"/>
      <c r="V28" s="672"/>
      <c r="W28" s="672"/>
      <c r="X28" s="672"/>
      <c r="Y28" s="672"/>
      <c r="Z28" s="672"/>
      <c r="AA28" s="672"/>
      <c r="AB28" s="672"/>
      <c r="AC28" s="672"/>
      <c r="AD28" s="672"/>
    </row>
    <row r="29" spans="1:35" ht="13.5" customHeight="1" thickBot="1">
      <c r="A29" s="4"/>
      <c r="B29" s="290"/>
      <c r="C29" s="487" t="s">
        <v>235</v>
      </c>
      <c r="D29" s="659"/>
      <c r="E29" s="677"/>
      <c r="F29" s="677"/>
      <c r="G29" s="677"/>
      <c r="H29" s="677"/>
      <c r="I29" s="677"/>
      <c r="J29" s="677"/>
      <c r="K29" s="677"/>
      <c r="L29" s="677"/>
      <c r="M29" s="677"/>
      <c r="N29" s="677"/>
      <c r="O29" s="677"/>
      <c r="P29" s="677"/>
      <c r="Q29" s="678"/>
      <c r="R29" s="770"/>
      <c r="S29" s="4"/>
      <c r="U29" s="672"/>
      <c r="V29" s="672"/>
      <c r="W29" s="672"/>
      <c r="X29" s="672"/>
      <c r="Y29" s="672"/>
      <c r="Z29" s="672"/>
      <c r="AA29" s="672"/>
      <c r="AB29" s="672"/>
      <c r="AC29" s="672"/>
      <c r="AD29" s="672"/>
    </row>
    <row r="30" spans="1:35" ht="9.75" customHeight="1">
      <c r="A30" s="4"/>
      <c r="B30" s="290"/>
      <c r="C30" s="769" t="s">
        <v>80</v>
      </c>
      <c r="D30" s="18"/>
      <c r="E30" s="676"/>
      <c r="F30" s="676"/>
      <c r="G30" s="676"/>
      <c r="H30" s="676"/>
      <c r="I30" s="676"/>
      <c r="J30" s="676"/>
      <c r="K30" s="676"/>
      <c r="L30" s="676"/>
      <c r="M30" s="676"/>
      <c r="N30" s="676"/>
      <c r="O30" s="676"/>
      <c r="P30" s="676"/>
      <c r="Q30" s="679"/>
      <c r="R30" s="770"/>
      <c r="S30" s="4"/>
      <c r="U30" s="672"/>
      <c r="V30" s="672"/>
      <c r="W30" s="672"/>
      <c r="X30" s="672"/>
      <c r="Y30" s="672"/>
      <c r="Z30" s="672"/>
      <c r="AA30" s="672"/>
      <c r="AB30" s="672"/>
      <c r="AC30" s="672"/>
      <c r="AD30" s="672"/>
    </row>
    <row r="31" spans="1:35" ht="15" customHeight="1">
      <c r="A31" s="4"/>
      <c r="B31" s="290"/>
      <c r="C31" s="1501" t="s">
        <v>70</v>
      </c>
      <c r="D31" s="1501"/>
      <c r="E31" s="661">
        <v>8582</v>
      </c>
      <c r="F31" s="662">
        <v>7656</v>
      </c>
      <c r="G31" s="662">
        <v>9650</v>
      </c>
      <c r="H31" s="662">
        <v>11620</v>
      </c>
      <c r="I31" s="662">
        <v>12818</v>
      </c>
      <c r="J31" s="662">
        <v>10974</v>
      </c>
      <c r="K31" s="662">
        <v>13294</v>
      </c>
      <c r="L31" s="662">
        <v>11612</v>
      </c>
      <c r="M31" s="662">
        <v>15790</v>
      </c>
      <c r="N31" s="662">
        <v>14947</v>
      </c>
      <c r="O31" s="662">
        <v>12541</v>
      </c>
      <c r="P31" s="662">
        <v>10817</v>
      </c>
      <c r="Q31" s="662">
        <v>14359</v>
      </c>
      <c r="R31" s="770"/>
      <c r="S31" s="4"/>
      <c r="V31" s="672"/>
    </row>
    <row r="32" spans="1:35" ht="12" customHeight="1">
      <c r="A32" s="4"/>
      <c r="B32" s="290"/>
      <c r="C32" s="581"/>
      <c r="D32" s="570" t="s">
        <v>205</v>
      </c>
      <c r="E32" s="188">
        <v>3480</v>
      </c>
      <c r="F32" s="205">
        <v>2984</v>
      </c>
      <c r="G32" s="205">
        <v>3621</v>
      </c>
      <c r="H32" s="205">
        <v>3989</v>
      </c>
      <c r="I32" s="205">
        <v>4407</v>
      </c>
      <c r="J32" s="205">
        <v>3909</v>
      </c>
      <c r="K32" s="205">
        <v>5070</v>
      </c>
      <c r="L32" s="205">
        <v>3738</v>
      </c>
      <c r="M32" s="205">
        <v>6988</v>
      </c>
      <c r="N32" s="205">
        <v>6738</v>
      </c>
      <c r="O32" s="205">
        <v>5185</v>
      </c>
      <c r="P32" s="205">
        <v>4353</v>
      </c>
      <c r="Q32" s="205">
        <v>5947</v>
      </c>
      <c r="R32" s="770"/>
      <c r="S32" s="4"/>
      <c r="V32" s="672"/>
    </row>
    <row r="33" spans="1:22" ht="12" customHeight="1">
      <c r="A33" s="4"/>
      <c r="B33" s="290"/>
      <c r="C33" s="581"/>
      <c r="D33" s="570" t="s">
        <v>206</v>
      </c>
      <c r="E33" s="188">
        <v>2775</v>
      </c>
      <c r="F33" s="205">
        <v>2412</v>
      </c>
      <c r="G33" s="205">
        <v>3163</v>
      </c>
      <c r="H33" s="205">
        <v>3513</v>
      </c>
      <c r="I33" s="205">
        <v>3599</v>
      </c>
      <c r="J33" s="205">
        <v>3060</v>
      </c>
      <c r="K33" s="205">
        <v>4050</v>
      </c>
      <c r="L33" s="205">
        <v>4278</v>
      </c>
      <c r="M33" s="205">
        <v>4431</v>
      </c>
      <c r="N33" s="205">
        <v>3934</v>
      </c>
      <c r="O33" s="205">
        <v>3581</v>
      </c>
      <c r="P33" s="205">
        <v>3133</v>
      </c>
      <c r="Q33" s="205">
        <v>4581</v>
      </c>
      <c r="R33" s="770"/>
      <c r="S33" s="4"/>
      <c r="V33" s="672"/>
    </row>
    <row r="34" spans="1:22" ht="12" customHeight="1">
      <c r="A34" s="4"/>
      <c r="B34" s="290"/>
      <c r="C34" s="581"/>
      <c r="D34" s="570" t="s">
        <v>61</v>
      </c>
      <c r="E34" s="188">
        <v>897</v>
      </c>
      <c r="F34" s="205">
        <v>931</v>
      </c>
      <c r="G34" s="205">
        <v>1045</v>
      </c>
      <c r="H34" s="205">
        <v>1425</v>
      </c>
      <c r="I34" s="205">
        <v>1539</v>
      </c>
      <c r="J34" s="205">
        <v>1485</v>
      </c>
      <c r="K34" s="205">
        <v>1875</v>
      </c>
      <c r="L34" s="205">
        <v>1617</v>
      </c>
      <c r="M34" s="205">
        <v>2501</v>
      </c>
      <c r="N34" s="205">
        <v>2301</v>
      </c>
      <c r="O34" s="205">
        <v>1745</v>
      </c>
      <c r="P34" s="205">
        <v>1809</v>
      </c>
      <c r="Q34" s="205">
        <v>2074</v>
      </c>
      <c r="R34" s="770"/>
      <c r="S34" s="4"/>
      <c r="V34" s="672"/>
    </row>
    <row r="35" spans="1:22" ht="12" customHeight="1">
      <c r="A35" s="4"/>
      <c r="B35" s="290"/>
      <c r="C35" s="581"/>
      <c r="D35" s="570" t="s">
        <v>208</v>
      </c>
      <c r="E35" s="188">
        <v>1019</v>
      </c>
      <c r="F35" s="205">
        <v>698</v>
      </c>
      <c r="G35" s="205">
        <v>869</v>
      </c>
      <c r="H35" s="205">
        <v>1049</v>
      </c>
      <c r="I35" s="205">
        <v>1701</v>
      </c>
      <c r="J35" s="205">
        <v>1418</v>
      </c>
      <c r="K35" s="205">
        <v>1269</v>
      </c>
      <c r="L35" s="205">
        <v>1267</v>
      </c>
      <c r="M35" s="205">
        <v>1230</v>
      </c>
      <c r="N35" s="205">
        <v>1045</v>
      </c>
      <c r="O35" s="205">
        <v>1403</v>
      </c>
      <c r="P35" s="205">
        <v>1050</v>
      </c>
      <c r="Q35" s="205">
        <v>1035</v>
      </c>
      <c r="R35" s="770"/>
      <c r="S35" s="4"/>
      <c r="V35" s="672"/>
    </row>
    <row r="36" spans="1:22" ht="12" customHeight="1">
      <c r="A36" s="4"/>
      <c r="B36" s="290"/>
      <c r="C36" s="581"/>
      <c r="D36" s="570" t="s">
        <v>209</v>
      </c>
      <c r="E36" s="188">
        <v>234</v>
      </c>
      <c r="F36" s="205">
        <v>497</v>
      </c>
      <c r="G36" s="205">
        <v>718</v>
      </c>
      <c r="H36" s="205">
        <v>1396</v>
      </c>
      <c r="I36" s="205">
        <v>1291</v>
      </c>
      <c r="J36" s="205">
        <v>819</v>
      </c>
      <c r="K36" s="205">
        <v>703</v>
      </c>
      <c r="L36" s="205">
        <v>413</v>
      </c>
      <c r="M36" s="205">
        <v>441</v>
      </c>
      <c r="N36" s="205">
        <v>680</v>
      </c>
      <c r="O36" s="205">
        <v>366</v>
      </c>
      <c r="P36" s="205">
        <v>319</v>
      </c>
      <c r="Q36" s="205">
        <v>509</v>
      </c>
      <c r="R36" s="770"/>
      <c r="S36" s="4"/>
      <c r="V36" s="672"/>
    </row>
    <row r="37" spans="1:22" ht="12" customHeight="1">
      <c r="A37" s="4"/>
      <c r="B37" s="290"/>
      <c r="C37" s="581"/>
      <c r="D37" s="570" t="s">
        <v>143</v>
      </c>
      <c r="E37" s="188">
        <v>46</v>
      </c>
      <c r="F37" s="205">
        <v>21</v>
      </c>
      <c r="G37" s="205">
        <v>79</v>
      </c>
      <c r="H37" s="205">
        <v>105</v>
      </c>
      <c r="I37" s="205">
        <v>89</v>
      </c>
      <c r="J37" s="205">
        <v>109</v>
      </c>
      <c r="K37" s="205">
        <v>128</v>
      </c>
      <c r="L37" s="205">
        <v>226</v>
      </c>
      <c r="M37" s="205">
        <v>47</v>
      </c>
      <c r="N37" s="205">
        <v>83</v>
      </c>
      <c r="O37" s="205">
        <v>71</v>
      </c>
      <c r="P37" s="205">
        <v>41</v>
      </c>
      <c r="Q37" s="205">
        <v>71</v>
      </c>
      <c r="R37" s="770"/>
      <c r="S37" s="4"/>
      <c r="V37" s="672"/>
    </row>
    <row r="38" spans="1:22" ht="12" customHeight="1">
      <c r="A38" s="4"/>
      <c r="B38" s="290"/>
      <c r="C38" s="581"/>
      <c r="D38" s="570" t="s">
        <v>144</v>
      </c>
      <c r="E38" s="188">
        <v>131</v>
      </c>
      <c r="F38" s="205">
        <v>113</v>
      </c>
      <c r="G38" s="205">
        <v>155</v>
      </c>
      <c r="H38" s="205">
        <v>143</v>
      </c>
      <c r="I38" s="205">
        <v>192</v>
      </c>
      <c r="J38" s="205">
        <v>174</v>
      </c>
      <c r="K38" s="205">
        <v>199</v>
      </c>
      <c r="L38" s="205">
        <v>73</v>
      </c>
      <c r="M38" s="205">
        <v>152</v>
      </c>
      <c r="N38" s="205">
        <v>166</v>
      </c>
      <c r="O38" s="205">
        <v>190</v>
      </c>
      <c r="P38" s="205">
        <v>112</v>
      </c>
      <c r="Q38" s="205">
        <v>142</v>
      </c>
      <c r="R38" s="770"/>
      <c r="S38" s="4"/>
      <c r="V38" s="672"/>
    </row>
    <row r="39" spans="1:22" ht="15" customHeight="1">
      <c r="A39" s="4"/>
      <c r="B39" s="290"/>
      <c r="C39" s="581"/>
      <c r="D39" s="576" t="s">
        <v>412</v>
      </c>
      <c r="E39" s="205">
        <v>579</v>
      </c>
      <c r="F39" s="205">
        <v>345</v>
      </c>
      <c r="G39" s="205">
        <v>767</v>
      </c>
      <c r="H39" s="205">
        <v>755</v>
      </c>
      <c r="I39" s="205">
        <v>911</v>
      </c>
      <c r="J39" s="205">
        <v>542</v>
      </c>
      <c r="K39" s="205">
        <v>716</v>
      </c>
      <c r="L39" s="205">
        <v>448</v>
      </c>
      <c r="M39" s="205">
        <v>560</v>
      </c>
      <c r="N39" s="205">
        <v>866</v>
      </c>
      <c r="O39" s="205">
        <v>838</v>
      </c>
      <c r="P39" s="205">
        <v>711</v>
      </c>
      <c r="Q39" s="205">
        <v>545</v>
      </c>
      <c r="R39" s="770"/>
      <c r="S39" s="4"/>
      <c r="V39" s="672"/>
    </row>
    <row r="40" spans="1:22" ht="12" customHeight="1">
      <c r="A40" s="4"/>
      <c r="B40" s="290"/>
      <c r="C40" s="581"/>
      <c r="D40" s="576" t="s">
        <v>233</v>
      </c>
      <c r="E40" s="205">
        <v>2275</v>
      </c>
      <c r="F40" s="205">
        <v>2500</v>
      </c>
      <c r="G40" s="205">
        <v>2843</v>
      </c>
      <c r="H40" s="205">
        <v>3082</v>
      </c>
      <c r="I40" s="205">
        <v>3633</v>
      </c>
      <c r="J40" s="205">
        <v>3342</v>
      </c>
      <c r="K40" s="205">
        <v>3868</v>
      </c>
      <c r="L40" s="205">
        <v>3297</v>
      </c>
      <c r="M40" s="205">
        <v>5321</v>
      </c>
      <c r="N40" s="205">
        <v>4800</v>
      </c>
      <c r="O40" s="205">
        <v>4210</v>
      </c>
      <c r="P40" s="205">
        <v>3282</v>
      </c>
      <c r="Q40" s="205">
        <v>4008</v>
      </c>
      <c r="R40" s="770"/>
      <c r="S40" s="4"/>
      <c r="V40" s="672"/>
    </row>
    <row r="41" spans="1:22" ht="12" customHeight="1">
      <c r="A41" s="4"/>
      <c r="B41" s="290"/>
      <c r="C41" s="581"/>
      <c r="D41" s="576" t="s">
        <v>181</v>
      </c>
      <c r="E41" s="205">
        <v>5728</v>
      </c>
      <c r="F41" s="205">
        <v>4811</v>
      </c>
      <c r="G41" s="205">
        <v>6039</v>
      </c>
      <c r="H41" s="205">
        <v>7783</v>
      </c>
      <c r="I41" s="205">
        <v>8274</v>
      </c>
      <c r="J41" s="205">
        <v>7090</v>
      </c>
      <c r="K41" s="205">
        <v>8710</v>
      </c>
      <c r="L41" s="205">
        <v>7794</v>
      </c>
      <c r="M41" s="205">
        <v>9906</v>
      </c>
      <c r="N41" s="205">
        <v>9281</v>
      </c>
      <c r="O41" s="205">
        <v>7493</v>
      </c>
      <c r="P41" s="205">
        <v>6824</v>
      </c>
      <c r="Q41" s="205">
        <v>9806</v>
      </c>
      <c r="R41" s="770"/>
      <c r="S41" s="4"/>
      <c r="V41" s="672"/>
    </row>
    <row r="42" spans="1:22" ht="11.25" customHeight="1">
      <c r="A42" s="4"/>
      <c r="B42" s="290"/>
      <c r="C42" s="581"/>
      <c r="D42" s="576" t="s">
        <v>234</v>
      </c>
      <c r="E42" s="1041">
        <v>0</v>
      </c>
      <c r="F42" s="1040">
        <v>0</v>
      </c>
      <c r="G42" s="1040">
        <v>1</v>
      </c>
      <c r="H42" s="1040">
        <v>0</v>
      </c>
      <c r="I42" s="1040">
        <v>0</v>
      </c>
      <c r="J42" s="1040">
        <v>0</v>
      </c>
      <c r="K42" s="1040">
        <v>0</v>
      </c>
      <c r="L42" s="1040">
        <v>0</v>
      </c>
      <c r="M42" s="1040">
        <v>3</v>
      </c>
      <c r="N42" s="1040">
        <v>0</v>
      </c>
      <c r="O42" s="1040">
        <v>0</v>
      </c>
      <c r="P42" s="1040">
        <v>0</v>
      </c>
      <c r="Q42" s="1040">
        <v>0</v>
      </c>
      <c r="R42" s="770"/>
      <c r="S42" s="4"/>
      <c r="V42" s="672"/>
    </row>
    <row r="43" spans="1:22" ht="15" customHeight="1">
      <c r="A43" s="4"/>
      <c r="B43" s="290"/>
      <c r="C43" s="768" t="s">
        <v>348</v>
      </c>
      <c r="D43" s="768"/>
      <c r="E43" s="188"/>
      <c r="F43" s="188"/>
      <c r="G43" s="205"/>
      <c r="H43" s="205"/>
      <c r="I43" s="205"/>
      <c r="J43" s="205"/>
      <c r="K43" s="205"/>
      <c r="L43" s="205"/>
      <c r="M43" s="205"/>
      <c r="N43" s="205"/>
      <c r="O43" s="205"/>
      <c r="P43" s="205"/>
      <c r="Q43" s="205"/>
      <c r="R43" s="770"/>
      <c r="S43" s="4"/>
      <c r="V43" s="672"/>
    </row>
    <row r="44" spans="1:22" ht="12" customHeight="1">
      <c r="A44" s="4"/>
      <c r="B44" s="290"/>
      <c r="C44" s="581"/>
      <c r="D44" s="898" t="s">
        <v>637</v>
      </c>
      <c r="E44" s="188" t="s">
        <v>630</v>
      </c>
      <c r="F44" s="205" t="s">
        <v>630</v>
      </c>
      <c r="G44" s="205" t="s">
        <v>630</v>
      </c>
      <c r="H44" s="205" t="s">
        <v>630</v>
      </c>
      <c r="I44" s="205" t="s">
        <v>630</v>
      </c>
      <c r="J44" s="205" t="s">
        <v>630</v>
      </c>
      <c r="K44" s="205" t="s">
        <v>630</v>
      </c>
      <c r="L44" s="205" t="s">
        <v>630</v>
      </c>
      <c r="M44" s="205" t="s">
        <v>630</v>
      </c>
      <c r="N44" s="205" t="s">
        <v>630</v>
      </c>
      <c r="O44" s="205" t="s">
        <v>630</v>
      </c>
      <c r="P44" s="205" t="s">
        <v>630</v>
      </c>
      <c r="Q44" s="205">
        <v>1585</v>
      </c>
      <c r="R44" s="770"/>
      <c r="S44" s="4"/>
      <c r="V44" s="672"/>
    </row>
    <row r="45" spans="1:22" ht="12" customHeight="1">
      <c r="A45" s="4"/>
      <c r="B45" s="290"/>
      <c r="C45" s="581"/>
      <c r="D45" s="898" t="s">
        <v>641</v>
      </c>
      <c r="E45" s="188" t="s">
        <v>630</v>
      </c>
      <c r="F45" s="205" t="s">
        <v>630</v>
      </c>
      <c r="G45" s="205" t="s">
        <v>630</v>
      </c>
      <c r="H45" s="205" t="s">
        <v>630</v>
      </c>
      <c r="I45" s="205" t="s">
        <v>630</v>
      </c>
      <c r="J45" s="205" t="s">
        <v>630</v>
      </c>
      <c r="K45" s="205" t="s">
        <v>630</v>
      </c>
      <c r="L45" s="205" t="s">
        <v>630</v>
      </c>
      <c r="M45" s="205" t="s">
        <v>630</v>
      </c>
      <c r="N45" s="205" t="s">
        <v>630</v>
      </c>
      <c r="O45" s="205" t="s">
        <v>630</v>
      </c>
      <c r="P45" s="205" t="s">
        <v>630</v>
      </c>
      <c r="Q45" s="205">
        <v>1578</v>
      </c>
      <c r="R45" s="770"/>
      <c r="S45" s="4"/>
      <c r="V45" s="672"/>
    </row>
    <row r="46" spans="1:22" ht="12" customHeight="1">
      <c r="A46" s="4"/>
      <c r="B46" s="290"/>
      <c r="C46" s="581"/>
      <c r="D46" s="898" t="s">
        <v>642</v>
      </c>
      <c r="E46" s="188" t="s">
        <v>630</v>
      </c>
      <c r="F46" s="205" t="s">
        <v>630</v>
      </c>
      <c r="G46" s="205" t="s">
        <v>630</v>
      </c>
      <c r="H46" s="205" t="s">
        <v>630</v>
      </c>
      <c r="I46" s="205" t="s">
        <v>630</v>
      </c>
      <c r="J46" s="205" t="s">
        <v>630</v>
      </c>
      <c r="K46" s="205" t="s">
        <v>630</v>
      </c>
      <c r="L46" s="205" t="s">
        <v>630</v>
      </c>
      <c r="M46" s="205" t="s">
        <v>630</v>
      </c>
      <c r="N46" s="205" t="s">
        <v>630</v>
      </c>
      <c r="O46" s="205" t="s">
        <v>630</v>
      </c>
      <c r="P46" s="205" t="s">
        <v>630</v>
      </c>
      <c r="Q46" s="205">
        <v>1236</v>
      </c>
      <c r="R46" s="770"/>
      <c r="S46" s="4"/>
      <c r="V46" s="672"/>
    </row>
    <row r="47" spans="1:22" ht="12" customHeight="1">
      <c r="A47" s="4"/>
      <c r="B47" s="290"/>
      <c r="C47" s="581"/>
      <c r="D47" s="898" t="s">
        <v>643</v>
      </c>
      <c r="E47" s="188" t="s">
        <v>630</v>
      </c>
      <c r="F47" s="205" t="s">
        <v>630</v>
      </c>
      <c r="G47" s="205" t="s">
        <v>630</v>
      </c>
      <c r="H47" s="205" t="s">
        <v>630</v>
      </c>
      <c r="I47" s="205" t="s">
        <v>630</v>
      </c>
      <c r="J47" s="205" t="s">
        <v>630</v>
      </c>
      <c r="K47" s="205" t="s">
        <v>630</v>
      </c>
      <c r="L47" s="205" t="s">
        <v>630</v>
      </c>
      <c r="M47" s="205" t="s">
        <v>630</v>
      </c>
      <c r="N47" s="205" t="s">
        <v>630</v>
      </c>
      <c r="O47" s="205" t="s">
        <v>630</v>
      </c>
      <c r="P47" s="205" t="s">
        <v>630</v>
      </c>
      <c r="Q47" s="205">
        <v>941</v>
      </c>
      <c r="R47" s="770"/>
      <c r="S47" s="4"/>
      <c r="V47" s="672"/>
    </row>
    <row r="48" spans="1:22" ht="12" customHeight="1">
      <c r="A48" s="4"/>
      <c r="B48" s="290"/>
      <c r="C48" s="581"/>
      <c r="D48" s="898" t="s">
        <v>636</v>
      </c>
      <c r="E48" s="188" t="s">
        <v>630</v>
      </c>
      <c r="F48" s="205" t="s">
        <v>630</v>
      </c>
      <c r="G48" s="205" t="s">
        <v>630</v>
      </c>
      <c r="H48" s="205" t="s">
        <v>630</v>
      </c>
      <c r="I48" s="205" t="s">
        <v>630</v>
      </c>
      <c r="J48" s="205" t="s">
        <v>630</v>
      </c>
      <c r="K48" s="205" t="s">
        <v>630</v>
      </c>
      <c r="L48" s="205" t="s">
        <v>630</v>
      </c>
      <c r="M48" s="205" t="s">
        <v>630</v>
      </c>
      <c r="N48" s="205" t="s">
        <v>630</v>
      </c>
      <c r="O48" s="205" t="s">
        <v>630</v>
      </c>
      <c r="P48" s="205" t="s">
        <v>630</v>
      </c>
      <c r="Q48" s="205">
        <v>908</v>
      </c>
      <c r="R48" s="770"/>
      <c r="S48" s="4"/>
      <c r="V48" s="672"/>
    </row>
    <row r="49" spans="1:22" ht="15" customHeight="1">
      <c r="A49" s="4"/>
      <c r="B49" s="290"/>
      <c r="C49" s="1501" t="s">
        <v>236</v>
      </c>
      <c r="D49" s="1501"/>
      <c r="E49" s="579">
        <f t="shared" ref="E49:P49" si="0">+E31/E8*100</f>
        <v>11.516216905301862</v>
      </c>
      <c r="F49" s="579">
        <f t="shared" si="0"/>
        <v>13.405238828967642</v>
      </c>
      <c r="G49" s="579">
        <f t="shared" si="0"/>
        <v>15.198286452263208</v>
      </c>
      <c r="H49" s="579">
        <f t="shared" si="0"/>
        <v>20.037246516760931</v>
      </c>
      <c r="I49" s="579">
        <f t="shared" si="0"/>
        <v>23.490818458380677</v>
      </c>
      <c r="J49" s="579">
        <f t="shared" si="0"/>
        <v>20.868275429288609</v>
      </c>
      <c r="K49" s="579">
        <f t="shared" si="0"/>
        <v>21.118683378608079</v>
      </c>
      <c r="L49" s="579">
        <f t="shared" si="0"/>
        <v>20</v>
      </c>
      <c r="M49" s="579">
        <f t="shared" si="0"/>
        <v>19.694172819796449</v>
      </c>
      <c r="N49" s="579">
        <f t="shared" si="0"/>
        <v>18.85081535104867</v>
      </c>
      <c r="O49" s="579">
        <f t="shared" si="0"/>
        <v>18.330775414748228</v>
      </c>
      <c r="P49" s="579">
        <f t="shared" si="0"/>
        <v>18.713561579848797</v>
      </c>
      <c r="Q49" s="579">
        <f>+Q31/Q8*100</f>
        <v>19.347058665013879</v>
      </c>
      <c r="R49" s="770"/>
      <c r="S49" s="4"/>
      <c r="V49" s="672"/>
    </row>
    <row r="50" spans="1:22" ht="11.25" customHeight="1" thickBot="1">
      <c r="A50" s="4"/>
      <c r="B50" s="290"/>
      <c r="C50" s="680"/>
      <c r="D50" s="770"/>
      <c r="E50" s="766"/>
      <c r="F50" s="766"/>
      <c r="G50" s="766"/>
      <c r="H50" s="766"/>
      <c r="I50" s="766"/>
      <c r="J50" s="766"/>
      <c r="K50" s="766"/>
      <c r="L50" s="766"/>
      <c r="M50" s="766"/>
      <c r="N50" s="766"/>
      <c r="O50" s="766"/>
      <c r="P50" s="766"/>
      <c r="Q50" s="657"/>
      <c r="R50" s="770"/>
      <c r="S50" s="4"/>
      <c r="V50" s="672"/>
    </row>
    <row r="51" spans="1:22" s="12" customFormat="1" ht="13.5" customHeight="1" thickBot="1">
      <c r="A51" s="11"/>
      <c r="B51" s="289"/>
      <c r="C51" s="487" t="s">
        <v>237</v>
      </c>
      <c r="D51" s="659"/>
      <c r="E51" s="677"/>
      <c r="F51" s="677"/>
      <c r="G51" s="677"/>
      <c r="H51" s="677"/>
      <c r="I51" s="677"/>
      <c r="J51" s="677"/>
      <c r="K51" s="677"/>
      <c r="L51" s="677"/>
      <c r="M51" s="677"/>
      <c r="N51" s="677"/>
      <c r="O51" s="677"/>
      <c r="P51" s="677"/>
      <c r="Q51" s="678"/>
      <c r="R51" s="770"/>
      <c r="S51" s="11"/>
      <c r="T51" s="126"/>
      <c r="U51" s="126"/>
      <c r="V51" s="672"/>
    </row>
    <row r="52" spans="1:22" ht="9.75" customHeight="1">
      <c r="A52" s="4"/>
      <c r="B52" s="290"/>
      <c r="C52" s="769" t="s">
        <v>80</v>
      </c>
      <c r="D52" s="681"/>
      <c r="E52" s="676"/>
      <c r="F52" s="676"/>
      <c r="G52" s="676"/>
      <c r="H52" s="676"/>
      <c r="I52" s="676"/>
      <c r="J52" s="676"/>
      <c r="K52" s="676"/>
      <c r="L52" s="676"/>
      <c r="M52" s="676"/>
      <c r="N52" s="676"/>
      <c r="O52" s="676"/>
      <c r="P52" s="676"/>
      <c r="Q52" s="679"/>
      <c r="R52" s="770"/>
      <c r="S52" s="4"/>
      <c r="V52" s="672"/>
    </row>
    <row r="53" spans="1:22" ht="15" customHeight="1">
      <c r="A53" s="4"/>
      <c r="B53" s="290"/>
      <c r="C53" s="1501" t="s">
        <v>70</v>
      </c>
      <c r="D53" s="1501"/>
      <c r="E53" s="661">
        <v>5164</v>
      </c>
      <c r="F53" s="662">
        <v>4761</v>
      </c>
      <c r="G53" s="662">
        <v>6029</v>
      </c>
      <c r="H53" s="662">
        <v>7463</v>
      </c>
      <c r="I53" s="662">
        <v>8093</v>
      </c>
      <c r="J53" s="662">
        <v>6488</v>
      </c>
      <c r="K53" s="662">
        <v>7288</v>
      </c>
      <c r="L53" s="662">
        <v>7301</v>
      </c>
      <c r="M53" s="662">
        <v>9260</v>
      </c>
      <c r="N53" s="662">
        <v>8610</v>
      </c>
      <c r="O53" s="662">
        <v>8022</v>
      </c>
      <c r="P53" s="662">
        <v>5961</v>
      </c>
      <c r="Q53" s="662">
        <v>9415</v>
      </c>
      <c r="R53" s="770"/>
      <c r="S53" s="4"/>
      <c r="V53" s="672"/>
    </row>
    <row r="54" spans="1:22" ht="11.25" customHeight="1">
      <c r="A54" s="4"/>
      <c r="B54" s="290"/>
      <c r="C54" s="581"/>
      <c r="D54" s="127" t="s">
        <v>412</v>
      </c>
      <c r="E54" s="189">
        <v>222</v>
      </c>
      <c r="F54" s="230">
        <v>196</v>
      </c>
      <c r="G54" s="230">
        <v>417</v>
      </c>
      <c r="H54" s="230">
        <v>785</v>
      </c>
      <c r="I54" s="205">
        <v>678</v>
      </c>
      <c r="J54" s="205">
        <v>393</v>
      </c>
      <c r="K54" s="205">
        <v>296</v>
      </c>
      <c r="L54" s="205">
        <v>399</v>
      </c>
      <c r="M54" s="205">
        <v>355</v>
      </c>
      <c r="N54" s="205">
        <v>339</v>
      </c>
      <c r="O54" s="205">
        <v>535</v>
      </c>
      <c r="P54" s="205">
        <v>240</v>
      </c>
      <c r="Q54" s="205">
        <v>299</v>
      </c>
      <c r="R54" s="770"/>
      <c r="S54" s="4"/>
      <c r="V54" s="672"/>
    </row>
    <row r="55" spans="1:22" ht="11.25" customHeight="1">
      <c r="A55" s="4"/>
      <c r="B55" s="290"/>
      <c r="C55" s="581"/>
      <c r="D55" s="127" t="s">
        <v>233</v>
      </c>
      <c r="E55" s="189">
        <v>1254</v>
      </c>
      <c r="F55" s="230">
        <v>1548</v>
      </c>
      <c r="G55" s="230">
        <v>1701</v>
      </c>
      <c r="H55" s="230">
        <v>1689</v>
      </c>
      <c r="I55" s="205">
        <v>2307</v>
      </c>
      <c r="J55" s="205">
        <v>1772</v>
      </c>
      <c r="K55" s="205">
        <v>1996</v>
      </c>
      <c r="L55" s="205">
        <v>1785</v>
      </c>
      <c r="M55" s="205">
        <v>2642</v>
      </c>
      <c r="N55" s="205">
        <v>2699</v>
      </c>
      <c r="O55" s="205">
        <v>2504</v>
      </c>
      <c r="P55" s="205">
        <v>1711</v>
      </c>
      <c r="Q55" s="205">
        <v>2409</v>
      </c>
      <c r="R55" s="770"/>
      <c r="S55" s="4"/>
      <c r="V55" s="672"/>
    </row>
    <row r="56" spans="1:22" ht="11.25" customHeight="1">
      <c r="A56" s="4"/>
      <c r="B56" s="290"/>
      <c r="C56" s="581"/>
      <c r="D56" s="127" t="s">
        <v>181</v>
      </c>
      <c r="E56" s="189">
        <v>3688</v>
      </c>
      <c r="F56" s="230">
        <v>3017</v>
      </c>
      <c r="G56" s="230">
        <v>3910</v>
      </c>
      <c r="H56" s="230">
        <v>4989</v>
      </c>
      <c r="I56" s="205">
        <v>5108</v>
      </c>
      <c r="J56" s="205">
        <v>4323</v>
      </c>
      <c r="K56" s="205">
        <v>4996</v>
      </c>
      <c r="L56" s="205">
        <v>5117</v>
      </c>
      <c r="M56" s="205">
        <v>6263</v>
      </c>
      <c r="N56" s="205">
        <v>5572</v>
      </c>
      <c r="O56" s="205">
        <v>4983</v>
      </c>
      <c r="P56" s="205">
        <v>4010</v>
      </c>
      <c r="Q56" s="205">
        <v>6707</v>
      </c>
      <c r="R56" s="770"/>
      <c r="S56" s="4"/>
      <c r="V56" s="672"/>
    </row>
    <row r="57" spans="1:22" ht="11.25" customHeight="1">
      <c r="A57" s="4"/>
      <c r="B57" s="290"/>
      <c r="C57" s="581"/>
      <c r="D57" s="127" t="s">
        <v>234</v>
      </c>
      <c r="E57" s="1041">
        <v>0</v>
      </c>
      <c r="F57" s="1040">
        <v>0</v>
      </c>
      <c r="G57" s="1040">
        <v>1</v>
      </c>
      <c r="H57" s="1040">
        <v>0</v>
      </c>
      <c r="I57" s="1040">
        <v>0</v>
      </c>
      <c r="J57" s="1040">
        <v>0</v>
      </c>
      <c r="K57" s="1040">
        <v>0</v>
      </c>
      <c r="L57" s="1040">
        <v>0</v>
      </c>
      <c r="M57" s="1040">
        <v>0</v>
      </c>
      <c r="N57" s="1040">
        <v>0</v>
      </c>
      <c r="O57" s="1040">
        <v>0</v>
      </c>
      <c r="P57" s="1040">
        <v>0</v>
      </c>
      <c r="Q57" s="1040">
        <v>0</v>
      </c>
      <c r="R57" s="770"/>
      <c r="S57" s="4"/>
      <c r="V57" s="672"/>
    </row>
    <row r="58" spans="1:22" ht="12.75" hidden="1" customHeight="1">
      <c r="A58" s="4"/>
      <c r="B58" s="290"/>
      <c r="C58" s="581"/>
      <c r="D58" s="265" t="s">
        <v>205</v>
      </c>
      <c r="E58" s="188">
        <v>1577</v>
      </c>
      <c r="F58" s="205">
        <v>1577</v>
      </c>
      <c r="G58" s="205">
        <v>1855</v>
      </c>
      <c r="H58" s="205">
        <v>2334</v>
      </c>
      <c r="I58" s="205">
        <v>2592</v>
      </c>
      <c r="J58" s="205">
        <v>2037</v>
      </c>
      <c r="K58" s="205">
        <v>2204</v>
      </c>
      <c r="L58" s="205">
        <v>1941</v>
      </c>
      <c r="M58" s="205">
        <v>3459</v>
      </c>
      <c r="N58" s="205">
        <v>3445</v>
      </c>
      <c r="O58" s="205">
        <v>3138</v>
      </c>
      <c r="P58" s="205">
        <v>2306</v>
      </c>
      <c r="Q58" s="205">
        <v>3253</v>
      </c>
      <c r="R58" s="770"/>
      <c r="S58" s="4"/>
      <c r="V58" s="672"/>
    </row>
    <row r="59" spans="1:22" ht="12.75" hidden="1" customHeight="1">
      <c r="A59" s="4"/>
      <c r="B59" s="290"/>
      <c r="C59" s="581"/>
      <c r="D59" s="265" t="s">
        <v>206</v>
      </c>
      <c r="E59" s="188">
        <v>1902</v>
      </c>
      <c r="F59" s="205">
        <v>1902</v>
      </c>
      <c r="G59" s="205">
        <v>2313</v>
      </c>
      <c r="H59" s="205">
        <v>2367</v>
      </c>
      <c r="I59" s="205">
        <v>2565</v>
      </c>
      <c r="J59" s="205">
        <v>2190</v>
      </c>
      <c r="K59" s="205">
        <v>2692</v>
      </c>
      <c r="L59" s="205">
        <v>2988</v>
      </c>
      <c r="M59" s="205">
        <v>3303</v>
      </c>
      <c r="N59" s="205">
        <v>2855</v>
      </c>
      <c r="O59" s="205">
        <v>2495</v>
      </c>
      <c r="P59" s="205">
        <v>1965</v>
      </c>
      <c r="Q59" s="205">
        <v>3579</v>
      </c>
      <c r="R59" s="770"/>
      <c r="S59" s="4"/>
      <c r="V59" s="672"/>
    </row>
    <row r="60" spans="1:22" ht="12.75" hidden="1" customHeight="1">
      <c r="A60" s="4"/>
      <c r="B60" s="290"/>
      <c r="C60" s="581"/>
      <c r="D60" s="265" t="s">
        <v>61</v>
      </c>
      <c r="E60" s="188">
        <v>432</v>
      </c>
      <c r="F60" s="205">
        <v>432</v>
      </c>
      <c r="G60" s="205">
        <v>552</v>
      </c>
      <c r="H60" s="205">
        <v>807</v>
      </c>
      <c r="I60" s="205">
        <v>698</v>
      </c>
      <c r="J60" s="205">
        <v>734</v>
      </c>
      <c r="K60" s="205">
        <v>840</v>
      </c>
      <c r="L60" s="205">
        <v>856</v>
      </c>
      <c r="M60" s="205">
        <v>1061</v>
      </c>
      <c r="N60" s="205">
        <v>1070</v>
      </c>
      <c r="O60" s="205">
        <v>955</v>
      </c>
      <c r="P60" s="205">
        <v>770</v>
      </c>
      <c r="Q60" s="205">
        <v>1257</v>
      </c>
      <c r="R60" s="770"/>
      <c r="S60" s="4"/>
      <c r="V60" s="672"/>
    </row>
    <row r="61" spans="1:22" ht="12.75" hidden="1" customHeight="1">
      <c r="A61" s="4"/>
      <c r="B61" s="290"/>
      <c r="C61" s="581"/>
      <c r="D61" s="265" t="s">
        <v>208</v>
      </c>
      <c r="E61" s="188">
        <v>449</v>
      </c>
      <c r="F61" s="205">
        <v>449</v>
      </c>
      <c r="G61" s="205">
        <v>599</v>
      </c>
      <c r="H61" s="205">
        <v>854</v>
      </c>
      <c r="I61" s="205">
        <v>1149</v>
      </c>
      <c r="J61" s="205">
        <v>737</v>
      </c>
      <c r="K61" s="205">
        <v>777</v>
      </c>
      <c r="L61" s="205">
        <v>1059</v>
      </c>
      <c r="M61" s="205">
        <v>1019</v>
      </c>
      <c r="N61" s="205">
        <v>826</v>
      </c>
      <c r="O61" s="205">
        <v>982</v>
      </c>
      <c r="P61" s="205">
        <v>574</v>
      </c>
      <c r="Q61" s="205">
        <v>817</v>
      </c>
      <c r="R61" s="770"/>
      <c r="S61" s="4"/>
      <c r="V61" s="672"/>
    </row>
    <row r="62" spans="1:22" ht="12.75" hidden="1" customHeight="1">
      <c r="A62" s="4"/>
      <c r="B62" s="290"/>
      <c r="C62" s="581"/>
      <c r="D62" s="265" t="s">
        <v>209</v>
      </c>
      <c r="E62" s="188">
        <v>294</v>
      </c>
      <c r="F62" s="205">
        <v>294</v>
      </c>
      <c r="G62" s="205">
        <v>589</v>
      </c>
      <c r="H62" s="205">
        <v>906</v>
      </c>
      <c r="I62" s="205">
        <v>909</v>
      </c>
      <c r="J62" s="205">
        <v>635</v>
      </c>
      <c r="K62" s="205">
        <v>575</v>
      </c>
      <c r="L62" s="205">
        <v>319</v>
      </c>
      <c r="M62" s="205">
        <v>260</v>
      </c>
      <c r="N62" s="205">
        <v>218</v>
      </c>
      <c r="O62" s="205">
        <v>272</v>
      </c>
      <c r="P62" s="205">
        <v>256</v>
      </c>
      <c r="Q62" s="205">
        <v>329</v>
      </c>
      <c r="R62" s="770"/>
      <c r="S62" s="4"/>
      <c r="V62" s="672"/>
    </row>
    <row r="63" spans="1:22" ht="12.75" hidden="1" customHeight="1">
      <c r="A63" s="4"/>
      <c r="B63" s="290"/>
      <c r="C63" s="581"/>
      <c r="D63" s="265" t="s">
        <v>143</v>
      </c>
      <c r="E63" s="188">
        <v>17</v>
      </c>
      <c r="F63" s="205">
        <v>14</v>
      </c>
      <c r="G63" s="205">
        <v>46</v>
      </c>
      <c r="H63" s="205">
        <v>73</v>
      </c>
      <c r="I63" s="205">
        <v>74</v>
      </c>
      <c r="J63" s="205">
        <v>63</v>
      </c>
      <c r="K63" s="205">
        <v>85</v>
      </c>
      <c r="L63" s="205">
        <v>56</v>
      </c>
      <c r="M63" s="205">
        <v>46</v>
      </c>
      <c r="N63" s="205">
        <v>51</v>
      </c>
      <c r="O63" s="205">
        <v>58</v>
      </c>
      <c r="P63" s="205">
        <v>38</v>
      </c>
      <c r="Q63" s="205">
        <v>57</v>
      </c>
      <c r="R63" s="770"/>
      <c r="S63" s="4"/>
      <c r="V63" s="672"/>
    </row>
    <row r="64" spans="1:22" ht="12.75" hidden="1" customHeight="1">
      <c r="A64" s="4"/>
      <c r="B64" s="290"/>
      <c r="C64" s="581"/>
      <c r="D64" s="265" t="s">
        <v>144</v>
      </c>
      <c r="E64" s="188">
        <v>81</v>
      </c>
      <c r="F64" s="205">
        <v>93</v>
      </c>
      <c r="G64" s="205">
        <v>75</v>
      </c>
      <c r="H64" s="205">
        <v>122</v>
      </c>
      <c r="I64" s="205">
        <v>106</v>
      </c>
      <c r="J64" s="205">
        <v>92</v>
      </c>
      <c r="K64" s="205">
        <v>115</v>
      </c>
      <c r="L64" s="205">
        <v>82</v>
      </c>
      <c r="M64" s="205">
        <v>112</v>
      </c>
      <c r="N64" s="205">
        <v>145</v>
      </c>
      <c r="O64" s="205">
        <v>122</v>
      </c>
      <c r="P64" s="205">
        <v>52</v>
      </c>
      <c r="Q64" s="205">
        <v>123</v>
      </c>
      <c r="R64" s="770"/>
      <c r="S64" s="4"/>
      <c r="V64" s="672"/>
    </row>
    <row r="65" spans="1:22" ht="15" customHeight="1">
      <c r="A65" s="4"/>
      <c r="B65" s="290"/>
      <c r="C65" s="1501" t="s">
        <v>238</v>
      </c>
      <c r="D65" s="1501"/>
      <c r="E65" s="579">
        <f t="shared" ref="E65:P65" si="1">+E53/E31*100</f>
        <v>60.172453973432773</v>
      </c>
      <c r="F65" s="579">
        <f t="shared" si="1"/>
        <v>62.186520376175544</v>
      </c>
      <c r="G65" s="579">
        <f t="shared" si="1"/>
        <v>62.476683937823829</v>
      </c>
      <c r="H65" s="579">
        <f t="shared" si="1"/>
        <v>64.225473321858857</v>
      </c>
      <c r="I65" s="579">
        <f t="shared" si="1"/>
        <v>63.137775003900764</v>
      </c>
      <c r="J65" s="579">
        <f t="shared" si="1"/>
        <v>59.121560051029711</v>
      </c>
      <c r="K65" s="579">
        <f t="shared" si="1"/>
        <v>54.821724086053855</v>
      </c>
      <c r="L65" s="579">
        <f t="shared" si="1"/>
        <v>62.874612469858768</v>
      </c>
      <c r="M65" s="579">
        <f t="shared" si="1"/>
        <v>58.64471184293857</v>
      </c>
      <c r="N65" s="579">
        <f t="shared" si="1"/>
        <v>57.603532481434407</v>
      </c>
      <c r="O65" s="579">
        <f t="shared" si="1"/>
        <v>63.966190893868117</v>
      </c>
      <c r="P65" s="579">
        <f t="shared" si="1"/>
        <v>55.107700841268368</v>
      </c>
      <c r="Q65" s="579">
        <f>+Q53/Q31*100</f>
        <v>65.568632913155511</v>
      </c>
      <c r="R65" s="770"/>
      <c r="S65" s="4"/>
      <c r="V65" s="672"/>
    </row>
    <row r="66" spans="1:22" ht="11.25" customHeight="1">
      <c r="A66" s="4"/>
      <c r="B66" s="290"/>
      <c r="C66" s="581"/>
      <c r="D66" s="570" t="s">
        <v>205</v>
      </c>
      <c r="E66" s="231">
        <f t="shared" ref="E66:P72" si="2">+E58/E32*100</f>
        <v>45.316091954022994</v>
      </c>
      <c r="F66" s="231">
        <f t="shared" si="2"/>
        <v>52.848525469168905</v>
      </c>
      <c r="G66" s="231">
        <f t="shared" si="2"/>
        <v>51.228942281137812</v>
      </c>
      <c r="H66" s="231">
        <f t="shared" si="2"/>
        <v>58.510904988718984</v>
      </c>
      <c r="I66" s="231">
        <f t="shared" si="2"/>
        <v>58.815520762423411</v>
      </c>
      <c r="J66" s="231">
        <f t="shared" si="2"/>
        <v>52.110514198004608</v>
      </c>
      <c r="K66" s="231">
        <f t="shared" si="2"/>
        <v>43.471400394477314</v>
      </c>
      <c r="L66" s="231">
        <f t="shared" si="2"/>
        <v>51.926163723916531</v>
      </c>
      <c r="M66" s="231">
        <f t="shared" si="2"/>
        <v>49.499141385231823</v>
      </c>
      <c r="N66" s="231">
        <f t="shared" si="2"/>
        <v>51.127931136835855</v>
      </c>
      <c r="O66" s="231">
        <f t="shared" si="2"/>
        <v>60.520732883317265</v>
      </c>
      <c r="P66" s="231">
        <f t="shared" si="2"/>
        <v>52.974959797840569</v>
      </c>
      <c r="Q66" s="231">
        <f>+Q58/Q32*100</f>
        <v>54.699848663191531</v>
      </c>
      <c r="R66" s="770"/>
      <c r="S66" s="190"/>
      <c r="V66" s="672"/>
    </row>
    <row r="67" spans="1:22" ht="11.25" customHeight="1">
      <c r="A67" s="4"/>
      <c r="B67" s="290"/>
      <c r="C67" s="581"/>
      <c r="D67" s="570" t="s">
        <v>206</v>
      </c>
      <c r="E67" s="231">
        <f t="shared" si="2"/>
        <v>68.540540540540533</v>
      </c>
      <c r="F67" s="231">
        <f t="shared" si="2"/>
        <v>78.855721393034827</v>
      </c>
      <c r="G67" s="231">
        <f t="shared" si="2"/>
        <v>73.12677837496048</v>
      </c>
      <c r="H67" s="231">
        <f t="shared" si="2"/>
        <v>67.378309137489325</v>
      </c>
      <c r="I67" s="231">
        <f t="shared" si="2"/>
        <v>71.26979716587941</v>
      </c>
      <c r="J67" s="231">
        <f t="shared" si="2"/>
        <v>71.568627450980387</v>
      </c>
      <c r="K67" s="231">
        <f t="shared" si="2"/>
        <v>66.46913580246914</v>
      </c>
      <c r="L67" s="231">
        <f t="shared" si="2"/>
        <v>69.845722300140253</v>
      </c>
      <c r="M67" s="231">
        <f t="shared" si="2"/>
        <v>74.542992552471219</v>
      </c>
      <c r="N67" s="231">
        <f t="shared" si="2"/>
        <v>72.572445348246063</v>
      </c>
      <c r="O67" s="231">
        <f t="shared" si="2"/>
        <v>69.673275621334824</v>
      </c>
      <c r="P67" s="231">
        <f t="shared" si="2"/>
        <v>62.719438238110435</v>
      </c>
      <c r="Q67" s="231">
        <f t="shared" ref="Q67:Q72" si="3">+Q59/Q33*100</f>
        <v>78.127046496398165</v>
      </c>
      <c r="R67" s="770"/>
      <c r="S67" s="190"/>
      <c r="V67" s="672"/>
    </row>
    <row r="68" spans="1:22" ht="11.25" customHeight="1">
      <c r="A68" s="4"/>
      <c r="B68" s="290"/>
      <c r="C68" s="581"/>
      <c r="D68" s="570" t="s">
        <v>61</v>
      </c>
      <c r="E68" s="231">
        <f t="shared" si="2"/>
        <v>48.16053511705686</v>
      </c>
      <c r="F68" s="231">
        <f t="shared" si="2"/>
        <v>46.401718582169707</v>
      </c>
      <c r="G68" s="231">
        <f t="shared" si="2"/>
        <v>52.822966507177036</v>
      </c>
      <c r="H68" s="231">
        <f t="shared" si="2"/>
        <v>56.631578947368425</v>
      </c>
      <c r="I68" s="231">
        <f t="shared" si="2"/>
        <v>45.354126055880442</v>
      </c>
      <c r="J68" s="231">
        <f t="shared" si="2"/>
        <v>49.427609427609426</v>
      </c>
      <c r="K68" s="231">
        <f t="shared" si="2"/>
        <v>44.800000000000004</v>
      </c>
      <c r="L68" s="231">
        <f t="shared" si="2"/>
        <v>52.937538651824369</v>
      </c>
      <c r="M68" s="231">
        <f t="shared" si="2"/>
        <v>42.423030787684922</v>
      </c>
      <c r="N68" s="231">
        <f t="shared" si="2"/>
        <v>46.501521077792262</v>
      </c>
      <c r="O68" s="231">
        <f t="shared" si="2"/>
        <v>54.727793696275072</v>
      </c>
      <c r="P68" s="231">
        <f t="shared" si="2"/>
        <v>42.564953012714206</v>
      </c>
      <c r="Q68" s="231">
        <f t="shared" si="3"/>
        <v>60.607521697203467</v>
      </c>
      <c r="R68" s="770"/>
      <c r="S68" s="190"/>
      <c r="V68" s="672"/>
    </row>
    <row r="69" spans="1:22" ht="11.25" customHeight="1">
      <c r="A69" s="4"/>
      <c r="B69" s="290"/>
      <c r="C69" s="581"/>
      <c r="D69" s="570" t="s">
        <v>208</v>
      </c>
      <c r="E69" s="231">
        <f t="shared" si="2"/>
        <v>44.062806673209025</v>
      </c>
      <c r="F69" s="231">
        <f t="shared" si="2"/>
        <v>64.326647564469923</v>
      </c>
      <c r="G69" s="231">
        <f t="shared" si="2"/>
        <v>68.929804372842355</v>
      </c>
      <c r="H69" s="231">
        <f t="shared" si="2"/>
        <v>81.410867492850343</v>
      </c>
      <c r="I69" s="231">
        <f t="shared" si="2"/>
        <v>67.548500881834215</v>
      </c>
      <c r="J69" s="231">
        <f t="shared" si="2"/>
        <v>51.974612129760224</v>
      </c>
      <c r="K69" s="231">
        <f t="shared" si="2"/>
        <v>61.229314420803782</v>
      </c>
      <c r="L69" s="231">
        <f t="shared" si="2"/>
        <v>83.583267561168114</v>
      </c>
      <c r="M69" s="231">
        <f t="shared" si="2"/>
        <v>82.845528455284551</v>
      </c>
      <c r="N69" s="231">
        <f t="shared" si="2"/>
        <v>79.043062200956939</v>
      </c>
      <c r="O69" s="231">
        <f t="shared" si="2"/>
        <v>69.99287241625089</v>
      </c>
      <c r="P69" s="231">
        <f t="shared" si="2"/>
        <v>54.666666666666664</v>
      </c>
      <c r="Q69" s="231">
        <f t="shared" si="3"/>
        <v>78.937198067632849</v>
      </c>
      <c r="R69" s="770"/>
      <c r="S69" s="190"/>
      <c r="V69" s="672"/>
    </row>
    <row r="70" spans="1:22" ht="11.25" customHeight="1">
      <c r="A70" s="4"/>
      <c r="B70" s="290"/>
      <c r="C70" s="581"/>
      <c r="D70" s="570" t="s">
        <v>209</v>
      </c>
      <c r="E70" s="231">
        <f t="shared" si="2"/>
        <v>125.64102564102564</v>
      </c>
      <c r="F70" s="231">
        <f t="shared" si="2"/>
        <v>59.154929577464785</v>
      </c>
      <c r="G70" s="231">
        <f t="shared" si="2"/>
        <v>82.033426183844014</v>
      </c>
      <c r="H70" s="231">
        <f t="shared" si="2"/>
        <v>64.899713467048713</v>
      </c>
      <c r="I70" s="231">
        <f>+I62/I36*100</f>
        <v>70.410534469403558</v>
      </c>
      <c r="J70" s="231">
        <f t="shared" si="2"/>
        <v>77.533577533577542</v>
      </c>
      <c r="K70" s="231">
        <f t="shared" si="2"/>
        <v>81.792318634423893</v>
      </c>
      <c r="L70" s="231">
        <f t="shared" si="2"/>
        <v>77.239709443099272</v>
      </c>
      <c r="M70" s="231">
        <f t="shared" si="2"/>
        <v>58.956916099773238</v>
      </c>
      <c r="N70" s="231">
        <f t="shared" si="2"/>
        <v>32.058823529411768</v>
      </c>
      <c r="O70" s="231">
        <f t="shared" si="2"/>
        <v>74.316939890710387</v>
      </c>
      <c r="P70" s="231">
        <f t="shared" si="2"/>
        <v>80.250783699059554</v>
      </c>
      <c r="Q70" s="231">
        <f t="shared" si="3"/>
        <v>64.636542239685653</v>
      </c>
      <c r="R70" s="770"/>
      <c r="S70" s="190"/>
      <c r="V70" s="672"/>
    </row>
    <row r="71" spans="1:22" ht="11.25" customHeight="1">
      <c r="A71" s="4"/>
      <c r="B71" s="290"/>
      <c r="C71" s="581"/>
      <c r="D71" s="570" t="s">
        <v>143</v>
      </c>
      <c r="E71" s="231">
        <f t="shared" si="2"/>
        <v>36.95652173913043</v>
      </c>
      <c r="F71" s="231">
        <f t="shared" si="2"/>
        <v>66.666666666666657</v>
      </c>
      <c r="G71" s="231">
        <f t="shared" si="2"/>
        <v>58.22784810126582</v>
      </c>
      <c r="H71" s="231">
        <f t="shared" si="2"/>
        <v>69.523809523809518</v>
      </c>
      <c r="I71" s="231">
        <f t="shared" si="2"/>
        <v>83.146067415730343</v>
      </c>
      <c r="J71" s="231">
        <f t="shared" si="2"/>
        <v>57.798165137614674</v>
      </c>
      <c r="K71" s="231">
        <f t="shared" si="2"/>
        <v>66.40625</v>
      </c>
      <c r="L71" s="231">
        <f t="shared" si="2"/>
        <v>24.778761061946902</v>
      </c>
      <c r="M71" s="231">
        <f t="shared" si="2"/>
        <v>97.872340425531917</v>
      </c>
      <c r="N71" s="231">
        <f t="shared" si="2"/>
        <v>61.445783132530117</v>
      </c>
      <c r="O71" s="231">
        <f t="shared" si="2"/>
        <v>81.690140845070431</v>
      </c>
      <c r="P71" s="231">
        <f t="shared" si="2"/>
        <v>92.682926829268297</v>
      </c>
      <c r="Q71" s="231">
        <f t="shared" si="3"/>
        <v>80.281690140845072</v>
      </c>
      <c r="R71" s="770"/>
      <c r="S71" s="190"/>
      <c r="V71" s="672"/>
    </row>
    <row r="72" spans="1:22" ht="11.25" customHeight="1">
      <c r="A72" s="4"/>
      <c r="B72" s="290"/>
      <c r="C72" s="581"/>
      <c r="D72" s="570" t="s">
        <v>144</v>
      </c>
      <c r="E72" s="231">
        <f t="shared" si="2"/>
        <v>61.832061068702295</v>
      </c>
      <c r="F72" s="231">
        <f t="shared" si="2"/>
        <v>82.30088495575221</v>
      </c>
      <c r="G72" s="231">
        <f t="shared" si="2"/>
        <v>48.387096774193552</v>
      </c>
      <c r="H72" s="231">
        <f t="shared" si="2"/>
        <v>85.314685314685306</v>
      </c>
      <c r="I72" s="231">
        <f t="shared" si="2"/>
        <v>55.208333333333336</v>
      </c>
      <c r="J72" s="231">
        <f t="shared" si="2"/>
        <v>52.873563218390807</v>
      </c>
      <c r="K72" s="231">
        <f t="shared" si="2"/>
        <v>57.788944723618087</v>
      </c>
      <c r="L72" s="231">
        <f t="shared" si="2"/>
        <v>112.32876712328768</v>
      </c>
      <c r="M72" s="231">
        <f t="shared" si="2"/>
        <v>73.68421052631578</v>
      </c>
      <c r="N72" s="231">
        <f t="shared" si="2"/>
        <v>87.349397590361448</v>
      </c>
      <c r="O72" s="231">
        <f t="shared" si="2"/>
        <v>64.21052631578948</v>
      </c>
      <c r="P72" s="231">
        <f t="shared" si="2"/>
        <v>46.428571428571431</v>
      </c>
      <c r="Q72" s="231">
        <f t="shared" si="3"/>
        <v>86.619718309859152</v>
      </c>
      <c r="R72" s="770"/>
      <c r="S72" s="190"/>
      <c r="V72" s="672"/>
    </row>
    <row r="73" spans="1:22" ht="22.5" customHeight="1">
      <c r="A73" s="4"/>
      <c r="B73" s="290"/>
      <c r="C73" s="1502" t="s">
        <v>340</v>
      </c>
      <c r="D73" s="1503"/>
      <c r="E73" s="1503"/>
      <c r="F73" s="1503"/>
      <c r="G73" s="1503"/>
      <c r="H73" s="1503"/>
      <c r="I73" s="1503"/>
      <c r="J73" s="1503"/>
      <c r="K73" s="1503"/>
      <c r="L73" s="1503"/>
      <c r="M73" s="1503"/>
      <c r="N73" s="1503"/>
      <c r="O73" s="1503"/>
      <c r="P73" s="1503"/>
      <c r="Q73" s="1503"/>
      <c r="R73" s="770"/>
      <c r="S73" s="190"/>
      <c r="V73" s="672"/>
    </row>
    <row r="74" spans="1:22" ht="13.5" customHeight="1">
      <c r="A74" s="4"/>
      <c r="B74" s="290"/>
      <c r="C74" s="54" t="s">
        <v>464</v>
      </c>
      <c r="D74" s="8"/>
      <c r="E74" s="1"/>
      <c r="F74" s="1"/>
      <c r="G74" s="8"/>
      <c r="H74" s="1"/>
      <c r="I74" s="647" t="s">
        <v>239</v>
      </c>
      <c r="J74" s="8"/>
      <c r="K74" s="1"/>
      <c r="L74" s="8"/>
      <c r="M74" s="8"/>
      <c r="N74" s="8"/>
      <c r="O74" s="8"/>
      <c r="P74" s="8"/>
      <c r="Q74" s="8"/>
      <c r="R74" s="770"/>
      <c r="S74" s="4"/>
      <c r="V74" s="672"/>
    </row>
    <row r="75" spans="1:22" ht="10.5" customHeight="1">
      <c r="A75" s="4"/>
      <c r="B75" s="290"/>
      <c r="C75" s="1504" t="s">
        <v>633</v>
      </c>
      <c r="D75" s="1504"/>
      <c r="E75" s="1504"/>
      <c r="F75" s="1504"/>
      <c r="G75" s="1504"/>
      <c r="H75" s="1504"/>
      <c r="I75" s="1504"/>
      <c r="J75" s="1504"/>
      <c r="K75" s="1504"/>
      <c r="L75" s="1504"/>
      <c r="M75" s="1504"/>
      <c r="N75" s="1504"/>
      <c r="O75" s="1504"/>
      <c r="P75" s="1504"/>
      <c r="Q75" s="1504"/>
      <c r="R75" s="770"/>
      <c r="S75" s="4"/>
      <c r="V75" s="672"/>
    </row>
    <row r="76" spans="1:22" ht="13.5" customHeight="1">
      <c r="A76" s="4"/>
      <c r="B76" s="284">
        <v>10</v>
      </c>
      <c r="C76" s="1418">
        <v>41671</v>
      </c>
      <c r="D76" s="1418"/>
      <c r="E76" s="682"/>
      <c r="F76" s="682"/>
      <c r="G76" s="682"/>
      <c r="H76" s="682"/>
      <c r="I76" s="682"/>
      <c r="J76" s="190"/>
      <c r="K76" s="190"/>
      <c r="L76" s="771"/>
      <c r="M76" s="233"/>
      <c r="N76" s="233"/>
      <c r="O76" s="233"/>
      <c r="P76" s="771"/>
      <c r="Q76" s="1"/>
      <c r="R76" s="8"/>
      <c r="S76" s="4"/>
      <c r="V76" s="672"/>
    </row>
    <row r="77" spans="1:22">
      <c r="E77" s="25"/>
      <c r="F77" s="25"/>
      <c r="G77" s="25"/>
      <c r="H77" s="25"/>
      <c r="I77" s="25"/>
      <c r="J77" s="25"/>
      <c r="K77" s="25"/>
      <c r="L77" s="25"/>
      <c r="M77" s="25"/>
      <c r="N77" s="25"/>
      <c r="O77" s="25"/>
      <c r="P77" s="25"/>
      <c r="Q77" s="25"/>
      <c r="V77" s="672"/>
    </row>
    <row r="78" spans="1:22">
      <c r="E78" s="25"/>
      <c r="F78" s="25"/>
      <c r="G78" s="25"/>
      <c r="H78" s="25"/>
      <c r="I78" s="25"/>
      <c r="J78" s="25"/>
      <c r="K78" s="25"/>
      <c r="L78" s="25"/>
      <c r="M78" s="25"/>
      <c r="N78" s="25"/>
      <c r="O78" s="25"/>
      <c r="P78" s="25"/>
      <c r="Q78" s="25"/>
    </row>
    <row r="79" spans="1:22">
      <c r="E79" s="25"/>
      <c r="F79" s="25"/>
      <c r="G79" s="25"/>
      <c r="H79" s="25"/>
      <c r="I79" s="25"/>
      <c r="J79" s="25"/>
      <c r="K79" s="25"/>
      <c r="L79" s="25"/>
      <c r="M79" s="25"/>
      <c r="N79" s="25"/>
      <c r="O79" s="25"/>
      <c r="P79" s="25"/>
      <c r="Q79" s="25"/>
    </row>
    <row r="80" spans="1:22">
      <c r="E80" s="25"/>
      <c r="F80" s="25"/>
      <c r="G80" s="25"/>
      <c r="H80" s="25"/>
      <c r="I80" s="25"/>
      <c r="J80" s="25"/>
      <c r="K80" s="25"/>
      <c r="L80" s="25"/>
      <c r="M80" s="25"/>
      <c r="N80" s="25"/>
      <c r="O80" s="25"/>
      <c r="P80" s="25"/>
      <c r="Q80" s="25"/>
    </row>
    <row r="81" spans="5:18">
      <c r="E81" s="25"/>
      <c r="F81" s="25"/>
      <c r="G81" s="25"/>
      <c r="H81" s="25"/>
      <c r="I81" s="25"/>
      <c r="J81" s="25"/>
      <c r="K81" s="25"/>
      <c r="L81" s="25"/>
      <c r="M81" s="25"/>
      <c r="N81" s="25"/>
      <c r="O81" s="25"/>
      <c r="P81" s="25"/>
      <c r="Q81" s="25"/>
    </row>
    <row r="82" spans="5:18">
      <c r="E82" s="25"/>
      <c r="F82" s="25"/>
      <c r="G82" s="25"/>
      <c r="H82" s="25"/>
      <c r="I82" s="25"/>
      <c r="J82" s="25"/>
      <c r="K82" s="25"/>
      <c r="L82" s="25"/>
      <c r="M82" s="25"/>
      <c r="O82" s="25"/>
      <c r="P82" s="25"/>
      <c r="Q82" s="25"/>
    </row>
    <row r="87" spans="5:18" ht="8.25" customHeight="1"/>
    <row r="89" spans="5:18" ht="9" customHeight="1">
      <c r="R89" s="9"/>
    </row>
    <row r="90" spans="5:18" ht="8.25" customHeight="1">
      <c r="E90" s="1419"/>
      <c r="F90" s="1419"/>
      <c r="G90" s="1419"/>
      <c r="H90" s="1419"/>
      <c r="I90" s="1419"/>
      <c r="J90" s="1419"/>
      <c r="K90" s="1419"/>
      <c r="L90" s="1419"/>
      <c r="M90" s="1419"/>
      <c r="N90" s="1419"/>
      <c r="O90" s="1419"/>
      <c r="P90" s="1419"/>
      <c r="Q90" s="1419"/>
      <c r="R90" s="1419"/>
    </row>
    <row r="91" spans="5:18" ht="9.75" customHeight="1"/>
  </sheetData>
  <mergeCells count="17">
    <mergeCell ref="C73:Q73"/>
    <mergeCell ref="C75:Q75"/>
    <mergeCell ref="C76:D76"/>
    <mergeCell ref="E90:R90"/>
    <mergeCell ref="C49:D49"/>
    <mergeCell ref="C53:D53"/>
    <mergeCell ref="C65:D65"/>
    <mergeCell ref="C8:D8"/>
    <mergeCell ref="C16:D16"/>
    <mergeCell ref="C22:D22"/>
    <mergeCell ref="C23:D23"/>
    <mergeCell ref="C31:D31"/>
    <mergeCell ref="D1:R1"/>
    <mergeCell ref="B2:D2"/>
    <mergeCell ref="C5:D6"/>
    <mergeCell ref="E5:N5"/>
    <mergeCell ref="E6:P6"/>
  </mergeCells>
  <conditionalFormatting sqref="E7:Q7">
    <cfRule type="cellIs" dxfId="12"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sheetPr codeName="Folha7">
    <tabColor theme="5"/>
  </sheetPr>
  <dimension ref="A1:Y66"/>
  <sheetViews>
    <sheetView workbookViewId="0"/>
  </sheetViews>
  <sheetFormatPr defaultRowHeight="12.75"/>
  <cols>
    <col min="1" max="1" width="1" style="502" customWidth="1"/>
    <col min="2" max="2" width="2.5703125" style="502" customWidth="1"/>
    <col min="3" max="3" width="1" style="502" customWidth="1"/>
    <col min="4" max="4" width="23.42578125" style="502" customWidth="1"/>
    <col min="5" max="5" width="5.42578125" style="502" customWidth="1"/>
    <col min="6" max="6" width="5.42578125" style="497" customWidth="1"/>
    <col min="7" max="17" width="5.42578125" style="502" customWidth="1"/>
    <col min="18" max="18" width="2.5703125" style="502" customWidth="1"/>
    <col min="19" max="19" width="1" style="502" customWidth="1"/>
    <col min="20" max="16384" width="9.140625" style="502"/>
  </cols>
  <sheetData>
    <row r="1" spans="1:25" ht="13.5" customHeight="1">
      <c r="A1" s="497"/>
      <c r="B1" s="1506" t="s">
        <v>380</v>
      </c>
      <c r="C1" s="1507"/>
      <c r="D1" s="1507"/>
      <c r="E1" s="1507"/>
      <c r="F1" s="1507"/>
      <c r="G1" s="1507"/>
      <c r="H1" s="1507"/>
      <c r="I1" s="534"/>
      <c r="J1" s="534"/>
      <c r="K1" s="534"/>
      <c r="L1" s="534"/>
      <c r="M1" s="534"/>
      <c r="N1" s="534"/>
      <c r="O1" s="534"/>
      <c r="P1" s="534"/>
      <c r="Q1" s="507"/>
      <c r="R1" s="507"/>
      <c r="S1" s="497"/>
    </row>
    <row r="2" spans="1:25" ht="6" customHeight="1">
      <c r="A2" s="497"/>
      <c r="B2" s="772"/>
      <c r="C2" s="643"/>
      <c r="D2" s="643"/>
      <c r="E2" s="560"/>
      <c r="F2" s="560"/>
      <c r="G2" s="560"/>
      <c r="H2" s="560"/>
      <c r="I2" s="560"/>
      <c r="J2" s="560"/>
      <c r="K2" s="560"/>
      <c r="L2" s="560"/>
      <c r="M2" s="560"/>
      <c r="N2" s="560"/>
      <c r="O2" s="560"/>
      <c r="P2" s="560"/>
      <c r="Q2" s="560"/>
      <c r="R2" s="506"/>
      <c r="S2" s="497"/>
    </row>
    <row r="3" spans="1:25" ht="13.5" customHeight="1" thickBot="1">
      <c r="A3" s="497"/>
      <c r="B3" s="507"/>
      <c r="C3" s="507"/>
      <c r="D3" s="507"/>
      <c r="E3" s="704"/>
      <c r="F3" s="704"/>
      <c r="G3" s="704"/>
      <c r="H3" s="704"/>
      <c r="I3" s="704"/>
      <c r="J3" s="704"/>
      <c r="K3" s="704"/>
      <c r="L3" s="704"/>
      <c r="M3" s="704"/>
      <c r="N3" s="704"/>
      <c r="O3" s="704"/>
      <c r="P3" s="704"/>
      <c r="Q3" s="704" t="s">
        <v>75</v>
      </c>
      <c r="R3" s="774"/>
      <c r="S3" s="497"/>
    </row>
    <row r="4" spans="1:25" s="511" customFormat="1" ht="13.5" customHeight="1" thickBot="1">
      <c r="A4" s="509"/>
      <c r="B4" s="510"/>
      <c r="C4" s="775" t="s">
        <v>240</v>
      </c>
      <c r="D4" s="776"/>
      <c r="E4" s="776"/>
      <c r="F4" s="776"/>
      <c r="G4" s="776"/>
      <c r="H4" s="776"/>
      <c r="I4" s="776"/>
      <c r="J4" s="776"/>
      <c r="K4" s="776"/>
      <c r="L4" s="776"/>
      <c r="M4" s="776"/>
      <c r="N4" s="776"/>
      <c r="O4" s="776"/>
      <c r="P4" s="776"/>
      <c r="Q4" s="777"/>
      <c r="R4" s="774"/>
      <c r="S4" s="509"/>
      <c r="T4" s="917"/>
      <c r="U4" s="917"/>
      <c r="V4" s="917"/>
      <c r="W4" s="917"/>
      <c r="X4" s="917"/>
    </row>
    <row r="5" spans="1:25" ht="4.5" customHeight="1">
      <c r="A5" s="497"/>
      <c r="B5" s="507"/>
      <c r="C5" s="1505" t="s">
        <v>80</v>
      </c>
      <c r="D5" s="1505"/>
      <c r="E5" s="644"/>
      <c r="F5" s="644"/>
      <c r="G5" s="644"/>
      <c r="H5" s="644"/>
      <c r="I5" s="644"/>
      <c r="J5" s="644"/>
      <c r="K5" s="644"/>
      <c r="L5" s="644"/>
      <c r="M5" s="644"/>
      <c r="N5" s="644"/>
      <c r="O5" s="644"/>
      <c r="P5" s="644"/>
      <c r="Q5" s="644"/>
      <c r="R5" s="774"/>
      <c r="S5" s="497"/>
      <c r="T5" s="527"/>
      <c r="U5" s="527"/>
      <c r="V5" s="527"/>
      <c r="W5" s="527"/>
      <c r="X5" s="527"/>
    </row>
    <row r="6" spans="1:25" ht="13.5" customHeight="1">
      <c r="A6" s="497"/>
      <c r="B6" s="507"/>
      <c r="C6" s="1505"/>
      <c r="D6" s="1505"/>
      <c r="E6" s="1509" t="s">
        <v>634</v>
      </c>
      <c r="F6" s="1509"/>
      <c r="G6" s="1509"/>
      <c r="H6" s="1509"/>
      <c r="I6" s="1509"/>
      <c r="J6" s="1509"/>
      <c r="K6" s="1509"/>
      <c r="L6" s="1509"/>
      <c r="M6" s="1509"/>
      <c r="N6" s="1509"/>
      <c r="O6" s="1509"/>
      <c r="P6" s="1509"/>
      <c r="Q6" s="1335" t="s">
        <v>635</v>
      </c>
      <c r="R6" s="774"/>
      <c r="S6" s="497"/>
      <c r="T6" s="527"/>
      <c r="U6" s="527"/>
      <c r="V6" s="527"/>
      <c r="W6" s="527"/>
      <c r="X6" s="527"/>
    </row>
    <row r="7" spans="1:25">
      <c r="A7" s="497"/>
      <c r="B7" s="507"/>
      <c r="C7" s="512"/>
      <c r="D7" s="512"/>
      <c r="E7" s="891" t="s">
        <v>95</v>
      </c>
      <c r="F7" s="891" t="s">
        <v>106</v>
      </c>
      <c r="G7" s="891" t="s">
        <v>105</v>
      </c>
      <c r="H7" s="891" t="s">
        <v>104</v>
      </c>
      <c r="I7" s="891" t="s">
        <v>103</v>
      </c>
      <c r="J7" s="891" t="s">
        <v>102</v>
      </c>
      <c r="K7" s="891" t="s">
        <v>101</v>
      </c>
      <c r="L7" s="891" t="s">
        <v>100</v>
      </c>
      <c r="M7" s="891" t="s">
        <v>99</v>
      </c>
      <c r="N7" s="891" t="s">
        <v>98</v>
      </c>
      <c r="O7" s="891" t="s">
        <v>97</v>
      </c>
      <c r="P7" s="891" t="s">
        <v>96</v>
      </c>
      <c r="Q7" s="891" t="s">
        <v>95</v>
      </c>
      <c r="R7" s="508"/>
      <c r="S7" s="497"/>
      <c r="T7" s="527"/>
      <c r="U7" s="527"/>
      <c r="V7" s="1378"/>
      <c r="W7" s="527"/>
      <c r="X7" s="527"/>
    </row>
    <row r="8" spans="1:25" s="781" customFormat="1" ht="22.5" customHeight="1">
      <c r="A8" s="778"/>
      <c r="B8" s="779"/>
      <c r="C8" s="1508" t="s">
        <v>70</v>
      </c>
      <c r="D8" s="1508"/>
      <c r="E8" s="493">
        <v>894294</v>
      </c>
      <c r="F8" s="494">
        <v>902394</v>
      </c>
      <c r="G8" s="494">
        <v>902912</v>
      </c>
      <c r="H8" s="494">
        <v>901441</v>
      </c>
      <c r="I8" s="494">
        <v>887666</v>
      </c>
      <c r="J8" s="494">
        <v>881277</v>
      </c>
      <c r="K8" s="494">
        <v>879225</v>
      </c>
      <c r="L8" s="494">
        <v>879113</v>
      </c>
      <c r="M8" s="494">
        <v>892403</v>
      </c>
      <c r="N8" s="494">
        <v>905954</v>
      </c>
      <c r="O8" s="494">
        <v>917096</v>
      </c>
      <c r="P8" s="494">
        <v>917021</v>
      </c>
      <c r="Q8" s="494">
        <v>933352</v>
      </c>
      <c r="R8" s="780"/>
      <c r="S8" s="778"/>
      <c r="T8" s="527"/>
      <c r="U8" s="527"/>
      <c r="V8" s="1379"/>
      <c r="W8" s="527"/>
      <c r="X8" s="527"/>
      <c r="Y8" s="502"/>
    </row>
    <row r="9" spans="1:25" s="511" customFormat="1" ht="18.75" customHeight="1">
      <c r="A9" s="509"/>
      <c r="B9" s="510"/>
      <c r="C9" s="516"/>
      <c r="D9" s="563" t="s">
        <v>393</v>
      </c>
      <c r="E9" s="564">
        <v>740062</v>
      </c>
      <c r="F9" s="565">
        <v>739611</v>
      </c>
      <c r="G9" s="565">
        <v>734448</v>
      </c>
      <c r="H9" s="565">
        <v>728512</v>
      </c>
      <c r="I9" s="565">
        <v>703205</v>
      </c>
      <c r="J9" s="565">
        <v>689933</v>
      </c>
      <c r="K9" s="565">
        <v>688099</v>
      </c>
      <c r="L9" s="565">
        <v>695065</v>
      </c>
      <c r="M9" s="565">
        <v>697296</v>
      </c>
      <c r="N9" s="565">
        <v>694904</v>
      </c>
      <c r="O9" s="565">
        <v>692019</v>
      </c>
      <c r="P9" s="565">
        <v>690535</v>
      </c>
      <c r="Q9" s="565">
        <v>705327</v>
      </c>
      <c r="R9" s="540"/>
      <c r="S9" s="509"/>
      <c r="T9" s="917"/>
      <c r="U9" s="1380"/>
      <c r="V9" s="1379"/>
      <c r="W9" s="917"/>
      <c r="X9" s="917"/>
    </row>
    <row r="10" spans="1:25" s="511" customFormat="1" ht="18.75" customHeight="1">
      <c r="A10" s="509"/>
      <c r="B10" s="510"/>
      <c r="C10" s="516"/>
      <c r="D10" s="563" t="s">
        <v>241</v>
      </c>
      <c r="E10" s="564">
        <v>57433</v>
      </c>
      <c r="F10" s="565">
        <v>59018</v>
      </c>
      <c r="G10" s="565">
        <v>57724</v>
      </c>
      <c r="H10" s="565">
        <v>57560</v>
      </c>
      <c r="I10" s="565">
        <v>57815</v>
      </c>
      <c r="J10" s="565">
        <v>58639</v>
      </c>
      <c r="K10" s="565">
        <v>57582</v>
      </c>
      <c r="L10" s="565">
        <v>58837</v>
      </c>
      <c r="M10" s="565">
        <v>61799</v>
      </c>
      <c r="N10" s="565">
        <v>62603</v>
      </c>
      <c r="O10" s="565">
        <v>64496</v>
      </c>
      <c r="P10" s="565">
        <v>63494</v>
      </c>
      <c r="Q10" s="565">
        <v>62912</v>
      </c>
      <c r="R10" s="540"/>
      <c r="S10" s="509"/>
      <c r="T10" s="917"/>
      <c r="U10" s="917"/>
      <c r="V10" s="1379"/>
      <c r="W10" s="917"/>
      <c r="X10" s="917"/>
    </row>
    <row r="11" spans="1:25" s="511" customFormat="1" ht="18.75" customHeight="1">
      <c r="A11" s="509"/>
      <c r="B11" s="510"/>
      <c r="C11" s="516"/>
      <c r="D11" s="563" t="s">
        <v>242</v>
      </c>
      <c r="E11" s="564">
        <v>78679</v>
      </c>
      <c r="F11" s="565">
        <v>85192</v>
      </c>
      <c r="G11" s="565">
        <v>93653</v>
      </c>
      <c r="H11" s="565">
        <v>96743</v>
      </c>
      <c r="I11" s="565">
        <v>106983</v>
      </c>
      <c r="J11" s="565">
        <v>114809</v>
      </c>
      <c r="K11" s="565">
        <v>114305</v>
      </c>
      <c r="L11" s="565">
        <v>106537</v>
      </c>
      <c r="M11" s="565">
        <v>114918</v>
      </c>
      <c r="N11" s="565">
        <v>128533</v>
      </c>
      <c r="O11" s="565">
        <v>140877</v>
      </c>
      <c r="P11" s="565">
        <v>143853</v>
      </c>
      <c r="Q11" s="565">
        <v>144445</v>
      </c>
      <c r="R11" s="540"/>
      <c r="S11" s="509"/>
      <c r="T11" s="917"/>
      <c r="U11" s="917"/>
      <c r="V11" s="1379"/>
      <c r="W11" s="917"/>
      <c r="X11" s="917"/>
    </row>
    <row r="12" spans="1:25" s="511" customFormat="1" ht="22.5" customHeight="1">
      <c r="A12" s="509"/>
      <c r="B12" s="510"/>
      <c r="C12" s="516"/>
      <c r="D12" s="566" t="s">
        <v>394</v>
      </c>
      <c r="E12" s="564">
        <v>18120</v>
      </c>
      <c r="F12" s="565">
        <v>18573</v>
      </c>
      <c r="G12" s="565">
        <v>17087</v>
      </c>
      <c r="H12" s="565">
        <v>18626</v>
      </c>
      <c r="I12" s="565">
        <v>19663</v>
      </c>
      <c r="J12" s="565">
        <v>17896</v>
      </c>
      <c r="K12" s="565">
        <v>19239</v>
      </c>
      <c r="L12" s="565">
        <v>18674</v>
      </c>
      <c r="M12" s="565">
        <v>18390</v>
      </c>
      <c r="N12" s="565">
        <v>19914</v>
      </c>
      <c r="O12" s="565">
        <v>19704</v>
      </c>
      <c r="P12" s="565">
        <v>19139</v>
      </c>
      <c r="Q12" s="565">
        <v>20668</v>
      </c>
      <c r="R12" s="540"/>
      <c r="S12" s="509"/>
      <c r="T12" s="917"/>
      <c r="U12" s="917"/>
      <c r="V12" s="1379"/>
      <c r="W12" s="917"/>
      <c r="X12" s="917"/>
    </row>
    <row r="13" spans="1:25" ht="15.75" customHeight="1" thickBot="1">
      <c r="A13" s="497"/>
      <c r="B13" s="507"/>
      <c r="C13" s="512"/>
      <c r="D13" s="512"/>
      <c r="E13" s="704"/>
      <c r="F13" s="704"/>
      <c r="G13" s="704"/>
      <c r="H13" s="704"/>
      <c r="I13" s="704"/>
      <c r="J13" s="704"/>
      <c r="K13" s="704"/>
      <c r="L13" s="704"/>
      <c r="M13" s="704"/>
      <c r="N13" s="704"/>
      <c r="O13" s="704"/>
      <c r="P13" s="704"/>
      <c r="Q13" s="578"/>
      <c r="R13" s="508"/>
      <c r="S13" s="497"/>
      <c r="T13" s="527"/>
      <c r="U13" s="527"/>
      <c r="V13" s="1379"/>
      <c r="W13" s="527"/>
      <c r="X13" s="527"/>
    </row>
    <row r="14" spans="1:25" ht="13.5" customHeight="1" thickBot="1">
      <c r="A14" s="497"/>
      <c r="B14" s="507"/>
      <c r="C14" s="775" t="s">
        <v>25</v>
      </c>
      <c r="D14" s="776"/>
      <c r="E14" s="776"/>
      <c r="F14" s="776"/>
      <c r="G14" s="776"/>
      <c r="H14" s="776"/>
      <c r="I14" s="776"/>
      <c r="J14" s="776"/>
      <c r="K14" s="776"/>
      <c r="L14" s="776"/>
      <c r="M14" s="776"/>
      <c r="N14" s="776"/>
      <c r="O14" s="776"/>
      <c r="P14" s="776"/>
      <c r="Q14" s="777"/>
      <c r="R14" s="508"/>
      <c r="S14" s="497"/>
      <c r="T14" s="527"/>
      <c r="U14" s="527"/>
      <c r="V14" s="1379"/>
      <c r="W14" s="527"/>
      <c r="X14" s="527"/>
    </row>
    <row r="15" spans="1:25" ht="9.75" customHeight="1">
      <c r="A15" s="497"/>
      <c r="B15" s="507"/>
      <c r="C15" s="1505" t="s">
        <v>80</v>
      </c>
      <c r="D15" s="1505"/>
      <c r="E15" s="515"/>
      <c r="F15" s="515"/>
      <c r="G15" s="515"/>
      <c r="H15" s="515"/>
      <c r="I15" s="515"/>
      <c r="J15" s="515"/>
      <c r="K15" s="515"/>
      <c r="L15" s="515"/>
      <c r="M15" s="515"/>
      <c r="N15" s="515"/>
      <c r="O15" s="515"/>
      <c r="P15" s="515"/>
      <c r="Q15" s="621"/>
      <c r="R15" s="508"/>
      <c r="S15" s="497"/>
      <c r="T15" s="527"/>
      <c r="U15" s="527"/>
      <c r="V15" s="1379"/>
      <c r="W15" s="527"/>
      <c r="X15" s="527"/>
    </row>
    <row r="16" spans="1:25" s="781" customFormat="1" ht="22.5" customHeight="1">
      <c r="A16" s="778"/>
      <c r="B16" s="779"/>
      <c r="C16" s="1508" t="s">
        <v>70</v>
      </c>
      <c r="D16" s="1508"/>
      <c r="E16" s="493">
        <f t="shared" ref="E16:P16" si="0">+E9</f>
        <v>740062</v>
      </c>
      <c r="F16" s="494">
        <f t="shared" si="0"/>
        <v>739611</v>
      </c>
      <c r="G16" s="494">
        <f t="shared" si="0"/>
        <v>734448</v>
      </c>
      <c r="H16" s="494">
        <f t="shared" si="0"/>
        <v>728512</v>
      </c>
      <c r="I16" s="494">
        <f t="shared" si="0"/>
        <v>703205</v>
      </c>
      <c r="J16" s="494">
        <f t="shared" si="0"/>
        <v>689933</v>
      </c>
      <c r="K16" s="494">
        <f t="shared" si="0"/>
        <v>688099</v>
      </c>
      <c r="L16" s="494">
        <f t="shared" si="0"/>
        <v>695065</v>
      </c>
      <c r="M16" s="494">
        <f t="shared" si="0"/>
        <v>697296</v>
      </c>
      <c r="N16" s="494">
        <f t="shared" si="0"/>
        <v>694904</v>
      </c>
      <c r="O16" s="494">
        <f t="shared" si="0"/>
        <v>692019</v>
      </c>
      <c r="P16" s="494">
        <f t="shared" si="0"/>
        <v>690535</v>
      </c>
      <c r="Q16" s="494">
        <f>+Q9</f>
        <v>705327</v>
      </c>
      <c r="R16" s="780"/>
      <c r="S16" s="778"/>
      <c r="T16" s="1381"/>
      <c r="U16" s="1381"/>
      <c r="V16" s="1379"/>
      <c r="W16" s="1381"/>
      <c r="X16" s="1381"/>
    </row>
    <row r="17" spans="1:24" ht="22.5" customHeight="1">
      <c r="A17" s="497"/>
      <c r="B17" s="507"/>
      <c r="C17" s="703"/>
      <c r="D17" s="570" t="s">
        <v>74</v>
      </c>
      <c r="E17" s="188">
        <v>368092</v>
      </c>
      <c r="F17" s="205">
        <v>368906</v>
      </c>
      <c r="G17" s="205">
        <v>366274</v>
      </c>
      <c r="H17" s="205">
        <v>363004</v>
      </c>
      <c r="I17" s="205">
        <v>350179</v>
      </c>
      <c r="J17" s="205">
        <v>339867</v>
      </c>
      <c r="K17" s="205">
        <v>335718</v>
      </c>
      <c r="L17" s="205">
        <v>334776</v>
      </c>
      <c r="M17" s="205">
        <v>334727</v>
      </c>
      <c r="N17" s="205">
        <v>335839</v>
      </c>
      <c r="O17" s="205">
        <v>336599</v>
      </c>
      <c r="P17" s="205">
        <v>337688</v>
      </c>
      <c r="Q17" s="205">
        <v>345764</v>
      </c>
      <c r="R17" s="508"/>
      <c r="S17" s="497"/>
      <c r="T17" s="527"/>
      <c r="U17" s="527"/>
      <c r="V17" s="1379"/>
      <c r="W17" s="527"/>
      <c r="X17" s="527"/>
    </row>
    <row r="18" spans="1:24" ht="15.75" customHeight="1">
      <c r="A18" s="497"/>
      <c r="B18" s="507"/>
      <c r="C18" s="703"/>
      <c r="D18" s="570" t="s">
        <v>73</v>
      </c>
      <c r="E18" s="188">
        <v>371970</v>
      </c>
      <c r="F18" s="205">
        <v>370705</v>
      </c>
      <c r="G18" s="205">
        <v>368174</v>
      </c>
      <c r="H18" s="205">
        <v>365508</v>
      </c>
      <c r="I18" s="205">
        <v>353026</v>
      </c>
      <c r="J18" s="205">
        <v>350066</v>
      </c>
      <c r="K18" s="205">
        <v>352381</v>
      </c>
      <c r="L18" s="205">
        <v>360289</v>
      </c>
      <c r="M18" s="205">
        <v>362569</v>
      </c>
      <c r="N18" s="205">
        <v>359065</v>
      </c>
      <c r="O18" s="205">
        <v>355420</v>
      </c>
      <c r="P18" s="205">
        <v>352847</v>
      </c>
      <c r="Q18" s="205">
        <v>359563</v>
      </c>
      <c r="R18" s="508"/>
      <c r="S18" s="497"/>
      <c r="T18" s="527"/>
      <c r="U18" s="527"/>
      <c r="V18" s="1379"/>
      <c r="W18" s="527"/>
      <c r="X18" s="527"/>
    </row>
    <row r="19" spans="1:24" ht="22.5" customHeight="1">
      <c r="A19" s="497"/>
      <c r="B19" s="507"/>
      <c r="C19" s="703"/>
      <c r="D19" s="570" t="s">
        <v>243</v>
      </c>
      <c r="E19" s="188">
        <v>93224</v>
      </c>
      <c r="F19" s="205">
        <v>91800</v>
      </c>
      <c r="G19" s="205">
        <v>89504</v>
      </c>
      <c r="H19" s="205">
        <v>89086</v>
      </c>
      <c r="I19" s="205">
        <v>84900</v>
      </c>
      <c r="J19" s="205">
        <v>81631</v>
      </c>
      <c r="K19" s="205">
        <v>82494</v>
      </c>
      <c r="L19" s="205">
        <v>84479</v>
      </c>
      <c r="M19" s="205">
        <v>89384</v>
      </c>
      <c r="N19" s="205">
        <v>92577</v>
      </c>
      <c r="O19" s="205">
        <v>93427</v>
      </c>
      <c r="P19" s="205">
        <v>89496</v>
      </c>
      <c r="Q19" s="205">
        <v>93606</v>
      </c>
      <c r="R19" s="508"/>
      <c r="S19" s="497"/>
      <c r="T19" s="527"/>
      <c r="U19" s="527"/>
      <c r="V19" s="1379"/>
      <c r="W19" s="527"/>
      <c r="X19" s="527"/>
    </row>
    <row r="20" spans="1:24" ht="15.75" customHeight="1">
      <c r="A20" s="497"/>
      <c r="B20" s="507"/>
      <c r="C20" s="703"/>
      <c r="D20" s="570" t="s">
        <v>244</v>
      </c>
      <c r="E20" s="188">
        <v>646838</v>
      </c>
      <c r="F20" s="205">
        <v>647811</v>
      </c>
      <c r="G20" s="205">
        <v>644944</v>
      </c>
      <c r="H20" s="205">
        <v>639426</v>
      </c>
      <c r="I20" s="205">
        <v>618305</v>
      </c>
      <c r="J20" s="205">
        <v>608302</v>
      </c>
      <c r="K20" s="205">
        <v>605605</v>
      </c>
      <c r="L20" s="205">
        <v>610586</v>
      </c>
      <c r="M20" s="205">
        <v>607912</v>
      </c>
      <c r="N20" s="205">
        <v>602327</v>
      </c>
      <c r="O20" s="205">
        <v>598592</v>
      </c>
      <c r="P20" s="205">
        <v>601039</v>
      </c>
      <c r="Q20" s="205">
        <v>611721</v>
      </c>
      <c r="R20" s="508"/>
      <c r="S20" s="497"/>
      <c r="T20" s="527"/>
      <c r="U20" s="527"/>
      <c r="V20" s="1379"/>
      <c r="W20" s="527"/>
      <c r="X20" s="527"/>
    </row>
    <row r="21" spans="1:24" ht="22.5" customHeight="1">
      <c r="A21" s="497"/>
      <c r="B21" s="507"/>
      <c r="C21" s="703"/>
      <c r="D21" s="570" t="s">
        <v>232</v>
      </c>
      <c r="E21" s="188">
        <v>60766</v>
      </c>
      <c r="F21" s="205">
        <v>60298</v>
      </c>
      <c r="G21" s="205">
        <v>60662</v>
      </c>
      <c r="H21" s="205">
        <v>60631</v>
      </c>
      <c r="I21" s="205">
        <v>58386</v>
      </c>
      <c r="J21" s="205">
        <v>57065</v>
      </c>
      <c r="K21" s="205">
        <v>58722</v>
      </c>
      <c r="L21" s="205">
        <v>61977</v>
      </c>
      <c r="M21" s="205">
        <v>68499</v>
      </c>
      <c r="N21" s="205">
        <v>72153</v>
      </c>
      <c r="O21" s="205">
        <v>73203</v>
      </c>
      <c r="P21" s="205">
        <v>70693</v>
      </c>
      <c r="Q21" s="205">
        <v>73676</v>
      </c>
      <c r="R21" s="508"/>
      <c r="S21" s="497"/>
      <c r="T21" s="527"/>
      <c r="U21" s="527"/>
      <c r="V21" s="1379"/>
      <c r="W21" s="527"/>
      <c r="X21" s="527"/>
    </row>
    <row r="22" spans="1:24" ht="15.75" customHeight="1">
      <c r="A22" s="497"/>
      <c r="B22" s="507"/>
      <c r="C22" s="703"/>
      <c r="D22" s="570" t="s">
        <v>245</v>
      </c>
      <c r="E22" s="188">
        <v>679296</v>
      </c>
      <c r="F22" s="205">
        <v>679313</v>
      </c>
      <c r="G22" s="205">
        <v>673786</v>
      </c>
      <c r="H22" s="205">
        <v>667881</v>
      </c>
      <c r="I22" s="205">
        <v>644819</v>
      </c>
      <c r="J22" s="205">
        <v>632868</v>
      </c>
      <c r="K22" s="205">
        <v>629377</v>
      </c>
      <c r="L22" s="205">
        <v>633088</v>
      </c>
      <c r="M22" s="205">
        <v>628797</v>
      </c>
      <c r="N22" s="205">
        <v>622751</v>
      </c>
      <c r="O22" s="205">
        <v>618816</v>
      </c>
      <c r="P22" s="205">
        <v>619842</v>
      </c>
      <c r="Q22" s="205">
        <v>631651</v>
      </c>
      <c r="R22" s="508"/>
      <c r="S22" s="497"/>
      <c r="T22" s="527"/>
      <c r="U22" s="1379"/>
      <c r="V22" s="1379"/>
      <c r="W22" s="527"/>
      <c r="X22" s="527"/>
    </row>
    <row r="23" spans="1:24" ht="15" customHeight="1">
      <c r="A23" s="497"/>
      <c r="B23" s="507"/>
      <c r="C23" s="570"/>
      <c r="D23" s="572" t="s">
        <v>398</v>
      </c>
      <c r="E23" s="188">
        <v>21550</v>
      </c>
      <c r="F23" s="205">
        <v>22350</v>
      </c>
      <c r="G23" s="205">
        <v>22570</v>
      </c>
      <c r="H23" s="205">
        <v>21353</v>
      </c>
      <c r="I23" s="205">
        <v>19768</v>
      </c>
      <c r="J23" s="205">
        <v>19463</v>
      </c>
      <c r="K23" s="205">
        <v>19749</v>
      </c>
      <c r="L23" s="205">
        <v>19824</v>
      </c>
      <c r="M23" s="205">
        <v>19262</v>
      </c>
      <c r="N23" s="205">
        <v>20430</v>
      </c>
      <c r="O23" s="205">
        <v>20841</v>
      </c>
      <c r="P23" s="205">
        <v>21040</v>
      </c>
      <c r="Q23" s="205">
        <v>22215</v>
      </c>
      <c r="R23" s="508"/>
      <c r="S23" s="497"/>
      <c r="T23" s="527"/>
      <c r="U23" s="527"/>
      <c r="V23" s="1379"/>
      <c r="W23" s="527"/>
      <c r="X23" s="527"/>
    </row>
    <row r="24" spans="1:24" ht="15" customHeight="1">
      <c r="A24" s="497"/>
      <c r="B24" s="507"/>
      <c r="C24" s="265"/>
      <c r="D24" s="129" t="s">
        <v>233</v>
      </c>
      <c r="E24" s="188">
        <v>231012</v>
      </c>
      <c r="F24" s="205">
        <v>230964</v>
      </c>
      <c r="G24" s="205">
        <v>228978</v>
      </c>
      <c r="H24" s="205">
        <v>226436</v>
      </c>
      <c r="I24" s="205">
        <v>218898</v>
      </c>
      <c r="J24" s="205">
        <v>212597</v>
      </c>
      <c r="K24" s="205">
        <v>207696</v>
      </c>
      <c r="L24" s="205">
        <v>206806</v>
      </c>
      <c r="M24" s="205">
        <v>203766</v>
      </c>
      <c r="N24" s="205">
        <v>200778</v>
      </c>
      <c r="O24" s="205">
        <v>197670</v>
      </c>
      <c r="P24" s="205">
        <v>198319</v>
      </c>
      <c r="Q24" s="205">
        <v>201103</v>
      </c>
      <c r="R24" s="508"/>
      <c r="S24" s="497"/>
      <c r="T24" s="527"/>
      <c r="U24" s="527"/>
      <c r="V24" s="1379"/>
      <c r="W24" s="527"/>
      <c r="X24" s="527"/>
    </row>
    <row r="25" spans="1:24" ht="15" customHeight="1">
      <c r="A25" s="497"/>
      <c r="B25" s="507"/>
      <c r="C25" s="265"/>
      <c r="D25" s="129" t="s">
        <v>181</v>
      </c>
      <c r="E25" s="188">
        <v>421158</v>
      </c>
      <c r="F25" s="205">
        <v>420311</v>
      </c>
      <c r="G25" s="205">
        <v>416469</v>
      </c>
      <c r="H25" s="205">
        <v>413790</v>
      </c>
      <c r="I25" s="205">
        <v>399578</v>
      </c>
      <c r="J25" s="205">
        <v>393610</v>
      </c>
      <c r="K25" s="205">
        <v>393518</v>
      </c>
      <c r="L25" s="205">
        <v>397920</v>
      </c>
      <c r="M25" s="205">
        <v>398344</v>
      </c>
      <c r="N25" s="205">
        <v>395098</v>
      </c>
      <c r="O25" s="205">
        <v>394375</v>
      </c>
      <c r="P25" s="205">
        <v>394859</v>
      </c>
      <c r="Q25" s="205">
        <v>402892</v>
      </c>
      <c r="R25" s="508"/>
      <c r="S25" s="497"/>
      <c r="T25" s="527"/>
      <c r="U25" s="527"/>
      <c r="V25" s="1379"/>
      <c r="W25" s="527"/>
      <c r="X25" s="527"/>
    </row>
    <row r="26" spans="1:24" ht="15" customHeight="1">
      <c r="A26" s="497"/>
      <c r="B26" s="507"/>
      <c r="C26" s="265"/>
      <c r="D26" s="129" t="s">
        <v>234</v>
      </c>
      <c r="E26" s="188">
        <v>5576</v>
      </c>
      <c r="F26" s="205">
        <v>5688</v>
      </c>
      <c r="G26" s="205">
        <v>5769</v>
      </c>
      <c r="H26" s="205">
        <v>6302</v>
      </c>
      <c r="I26" s="205">
        <v>6575</v>
      </c>
      <c r="J26" s="205">
        <v>7198</v>
      </c>
      <c r="K26" s="205">
        <v>8414</v>
      </c>
      <c r="L26" s="205">
        <v>8538</v>
      </c>
      <c r="M26" s="205">
        <v>7425</v>
      </c>
      <c r="N26" s="205">
        <v>6445</v>
      </c>
      <c r="O26" s="205">
        <v>5930</v>
      </c>
      <c r="P26" s="205">
        <v>5624</v>
      </c>
      <c r="Q26" s="205">
        <v>5441</v>
      </c>
      <c r="R26" s="508"/>
      <c r="S26" s="497"/>
      <c r="T26" s="527"/>
      <c r="U26" s="527"/>
      <c r="V26" s="1379"/>
      <c r="W26" s="527"/>
      <c r="X26" s="527"/>
    </row>
    <row r="27" spans="1:24" ht="22.5" customHeight="1">
      <c r="A27" s="497"/>
      <c r="B27" s="507"/>
      <c r="C27" s="703"/>
      <c r="D27" s="570" t="s">
        <v>246</v>
      </c>
      <c r="E27" s="188">
        <v>433070</v>
      </c>
      <c r="F27" s="205">
        <v>426483</v>
      </c>
      <c r="G27" s="205">
        <v>417936</v>
      </c>
      <c r="H27" s="205">
        <v>408971</v>
      </c>
      <c r="I27" s="205">
        <v>387454</v>
      </c>
      <c r="J27" s="205">
        <v>375976</v>
      </c>
      <c r="K27" s="205">
        <v>370539</v>
      </c>
      <c r="L27" s="205">
        <v>374034</v>
      </c>
      <c r="M27" s="205">
        <v>370500</v>
      </c>
      <c r="N27" s="205">
        <v>371811</v>
      </c>
      <c r="O27" s="205">
        <v>370108</v>
      </c>
      <c r="P27" s="205">
        <v>367550</v>
      </c>
      <c r="Q27" s="205">
        <v>375382</v>
      </c>
      <c r="R27" s="508"/>
      <c r="S27" s="497"/>
      <c r="T27" s="527"/>
      <c r="U27" s="1382"/>
      <c r="V27" s="1379"/>
      <c r="W27" s="527"/>
      <c r="X27" s="527"/>
    </row>
    <row r="28" spans="1:24" ht="15.75" customHeight="1">
      <c r="A28" s="497"/>
      <c r="B28" s="507"/>
      <c r="C28" s="703"/>
      <c r="D28" s="570" t="s">
        <v>247</v>
      </c>
      <c r="E28" s="188">
        <v>306992</v>
      </c>
      <c r="F28" s="205">
        <v>313128</v>
      </c>
      <c r="G28" s="205">
        <v>316512</v>
      </c>
      <c r="H28" s="205">
        <v>319541</v>
      </c>
      <c r="I28" s="205">
        <v>315751</v>
      </c>
      <c r="J28" s="205">
        <v>313957</v>
      </c>
      <c r="K28" s="205">
        <v>317560</v>
      </c>
      <c r="L28" s="205">
        <v>321031</v>
      </c>
      <c r="M28" s="205">
        <v>326796</v>
      </c>
      <c r="N28" s="205">
        <v>323093</v>
      </c>
      <c r="O28" s="205">
        <v>321911</v>
      </c>
      <c r="P28" s="205">
        <v>322985</v>
      </c>
      <c r="Q28" s="205">
        <v>329945</v>
      </c>
      <c r="R28" s="508"/>
      <c r="S28" s="497"/>
      <c r="T28" s="527"/>
      <c r="U28" s="1382"/>
      <c r="V28" s="1379"/>
      <c r="W28" s="527"/>
      <c r="X28" s="527"/>
    </row>
    <row r="29" spans="1:24" ht="22.5" customHeight="1">
      <c r="A29" s="497"/>
      <c r="B29" s="507"/>
      <c r="C29" s="703"/>
      <c r="D29" s="570" t="s">
        <v>248</v>
      </c>
      <c r="E29" s="188">
        <v>37249</v>
      </c>
      <c r="F29" s="205">
        <v>38648</v>
      </c>
      <c r="G29" s="205">
        <v>39874</v>
      </c>
      <c r="H29" s="205">
        <v>39179</v>
      </c>
      <c r="I29" s="205">
        <v>37719</v>
      </c>
      <c r="J29" s="205">
        <v>37287</v>
      </c>
      <c r="K29" s="205">
        <v>36501</v>
      </c>
      <c r="L29" s="205">
        <v>36301</v>
      </c>
      <c r="M29" s="205">
        <v>36214</v>
      </c>
      <c r="N29" s="205">
        <v>36929</v>
      </c>
      <c r="O29" s="205">
        <v>37361</v>
      </c>
      <c r="P29" s="205">
        <v>37808</v>
      </c>
      <c r="Q29" s="205">
        <v>38278</v>
      </c>
      <c r="R29" s="508"/>
      <c r="S29" s="497"/>
      <c r="T29" s="527"/>
      <c r="U29" s="527"/>
      <c r="V29" s="1379"/>
      <c r="W29" s="527"/>
      <c r="X29" s="527"/>
    </row>
    <row r="30" spans="1:24" ht="15.75" customHeight="1">
      <c r="A30" s="497"/>
      <c r="B30" s="507"/>
      <c r="C30" s="703"/>
      <c r="D30" s="570" t="s">
        <v>249</v>
      </c>
      <c r="E30" s="188">
        <v>158314</v>
      </c>
      <c r="F30" s="205">
        <v>160409</v>
      </c>
      <c r="G30" s="205">
        <v>161538</v>
      </c>
      <c r="H30" s="205">
        <v>159971</v>
      </c>
      <c r="I30" s="205">
        <v>155002</v>
      </c>
      <c r="J30" s="205">
        <v>152384</v>
      </c>
      <c r="K30" s="205">
        <v>150036</v>
      </c>
      <c r="L30" s="205">
        <v>149328</v>
      </c>
      <c r="M30" s="205">
        <v>147209</v>
      </c>
      <c r="N30" s="205">
        <v>147560</v>
      </c>
      <c r="O30" s="205">
        <v>147633</v>
      </c>
      <c r="P30" s="205">
        <v>148513</v>
      </c>
      <c r="Q30" s="205">
        <v>149875</v>
      </c>
      <c r="R30" s="508"/>
      <c r="S30" s="497"/>
      <c r="T30" s="527"/>
      <c r="U30" s="527"/>
      <c r="V30" s="1379"/>
      <c r="W30" s="527"/>
      <c r="X30" s="527"/>
    </row>
    <row r="31" spans="1:24" ht="15.75" customHeight="1">
      <c r="A31" s="497"/>
      <c r="B31" s="507"/>
      <c r="C31" s="703"/>
      <c r="D31" s="570" t="s">
        <v>250</v>
      </c>
      <c r="E31" s="188">
        <v>123161</v>
      </c>
      <c r="F31" s="205">
        <v>123339</v>
      </c>
      <c r="G31" s="205">
        <v>122920</v>
      </c>
      <c r="H31" s="205">
        <v>121335</v>
      </c>
      <c r="I31" s="205">
        <v>117324</v>
      </c>
      <c r="J31" s="205">
        <v>113612</v>
      </c>
      <c r="K31" s="205">
        <v>111622</v>
      </c>
      <c r="L31" s="205">
        <v>111559</v>
      </c>
      <c r="M31" s="205">
        <v>110291</v>
      </c>
      <c r="N31" s="205">
        <v>110773</v>
      </c>
      <c r="O31" s="205">
        <v>110868</v>
      </c>
      <c r="P31" s="205">
        <v>111415</v>
      </c>
      <c r="Q31" s="205">
        <v>113704</v>
      </c>
      <c r="R31" s="508"/>
      <c r="S31" s="497"/>
      <c r="T31" s="527"/>
      <c r="U31" s="527"/>
      <c r="V31" s="1379"/>
      <c r="W31" s="527"/>
      <c r="X31" s="527"/>
    </row>
    <row r="32" spans="1:24" ht="15.75" customHeight="1">
      <c r="A32" s="497"/>
      <c r="B32" s="507"/>
      <c r="C32" s="703"/>
      <c r="D32" s="570" t="s">
        <v>251</v>
      </c>
      <c r="E32" s="188">
        <v>155361</v>
      </c>
      <c r="F32" s="205">
        <v>154289</v>
      </c>
      <c r="G32" s="205">
        <v>152833</v>
      </c>
      <c r="H32" s="205">
        <v>151261</v>
      </c>
      <c r="I32" s="205">
        <v>145755</v>
      </c>
      <c r="J32" s="205">
        <v>142763</v>
      </c>
      <c r="K32" s="205">
        <v>140135</v>
      </c>
      <c r="L32" s="205">
        <v>139749</v>
      </c>
      <c r="M32" s="205">
        <v>138417</v>
      </c>
      <c r="N32" s="205">
        <v>138120</v>
      </c>
      <c r="O32" s="205">
        <v>137273</v>
      </c>
      <c r="P32" s="205">
        <v>138036</v>
      </c>
      <c r="Q32" s="205">
        <v>142122</v>
      </c>
      <c r="R32" s="508"/>
      <c r="S32" s="497"/>
      <c r="T32" s="527"/>
      <c r="U32" s="527"/>
      <c r="V32" s="1379"/>
      <c r="W32" s="527"/>
      <c r="X32" s="527"/>
    </row>
    <row r="33" spans="1:24" ht="15.75" customHeight="1">
      <c r="A33" s="497"/>
      <c r="B33" s="507"/>
      <c r="C33" s="703"/>
      <c r="D33" s="570" t="s">
        <v>252</v>
      </c>
      <c r="E33" s="188">
        <v>173603</v>
      </c>
      <c r="F33" s="205">
        <v>172063</v>
      </c>
      <c r="G33" s="205">
        <v>168907</v>
      </c>
      <c r="H33" s="205">
        <v>168808</v>
      </c>
      <c r="I33" s="205">
        <v>162314</v>
      </c>
      <c r="J33" s="205">
        <v>158299</v>
      </c>
      <c r="K33" s="205">
        <v>158159</v>
      </c>
      <c r="L33" s="205">
        <v>160014</v>
      </c>
      <c r="M33" s="205">
        <v>161715</v>
      </c>
      <c r="N33" s="205">
        <v>162583</v>
      </c>
      <c r="O33" s="205">
        <v>163235</v>
      </c>
      <c r="P33" s="205">
        <v>161354</v>
      </c>
      <c r="Q33" s="205">
        <v>166692</v>
      </c>
      <c r="R33" s="508"/>
      <c r="S33" s="497"/>
      <c r="T33" s="527"/>
      <c r="U33" s="527"/>
      <c r="V33" s="1379"/>
      <c r="W33" s="527"/>
      <c r="X33" s="527"/>
    </row>
    <row r="34" spans="1:24" ht="15.75" customHeight="1">
      <c r="A34" s="497"/>
      <c r="B34" s="507"/>
      <c r="C34" s="703"/>
      <c r="D34" s="570" t="s">
        <v>253</v>
      </c>
      <c r="E34" s="188">
        <v>92374</v>
      </c>
      <c r="F34" s="205">
        <v>90863</v>
      </c>
      <c r="G34" s="205">
        <v>88376</v>
      </c>
      <c r="H34" s="205">
        <v>87958</v>
      </c>
      <c r="I34" s="205">
        <v>85091</v>
      </c>
      <c r="J34" s="205">
        <v>85588</v>
      </c>
      <c r="K34" s="205">
        <v>91646</v>
      </c>
      <c r="L34" s="205">
        <v>98114</v>
      </c>
      <c r="M34" s="205">
        <v>103450</v>
      </c>
      <c r="N34" s="205">
        <v>98939</v>
      </c>
      <c r="O34" s="205">
        <v>95649</v>
      </c>
      <c r="P34" s="205">
        <v>93409</v>
      </c>
      <c r="Q34" s="205">
        <v>94656</v>
      </c>
      <c r="R34" s="508"/>
      <c r="S34" s="497"/>
      <c r="T34" s="527"/>
      <c r="U34" s="527"/>
      <c r="V34" s="1383"/>
      <c r="W34" s="527"/>
      <c r="X34" s="527"/>
    </row>
    <row r="35" spans="1:24" ht="22.5" customHeight="1">
      <c r="A35" s="497"/>
      <c r="B35" s="507"/>
      <c r="C35" s="703"/>
      <c r="D35" s="570" t="s">
        <v>205</v>
      </c>
      <c r="E35" s="188">
        <v>304100</v>
      </c>
      <c r="F35" s="205">
        <v>302592</v>
      </c>
      <c r="G35" s="205">
        <v>300142</v>
      </c>
      <c r="H35" s="205">
        <v>299298</v>
      </c>
      <c r="I35" s="205">
        <v>291614</v>
      </c>
      <c r="J35" s="205">
        <v>287359</v>
      </c>
      <c r="K35" s="205">
        <v>289905</v>
      </c>
      <c r="L35" s="205">
        <v>297798</v>
      </c>
      <c r="M35" s="205">
        <v>300595</v>
      </c>
      <c r="N35" s="205">
        <v>297842</v>
      </c>
      <c r="O35" s="205">
        <v>293374</v>
      </c>
      <c r="P35" s="205">
        <v>291621</v>
      </c>
      <c r="Q35" s="205">
        <v>296816</v>
      </c>
      <c r="R35" s="508"/>
      <c r="S35" s="497"/>
      <c r="T35" s="527"/>
      <c r="U35" s="527"/>
      <c r="V35" s="1379"/>
      <c r="W35" s="527"/>
      <c r="X35" s="527"/>
    </row>
    <row r="36" spans="1:24" ht="15.75" customHeight="1">
      <c r="A36" s="497"/>
      <c r="B36" s="507"/>
      <c r="C36" s="703"/>
      <c r="D36" s="570" t="s">
        <v>206</v>
      </c>
      <c r="E36" s="188">
        <v>137092</v>
      </c>
      <c r="F36" s="205">
        <v>135708</v>
      </c>
      <c r="G36" s="205">
        <v>134997</v>
      </c>
      <c r="H36" s="205">
        <v>135547</v>
      </c>
      <c r="I36" s="205">
        <v>130266</v>
      </c>
      <c r="J36" s="205">
        <v>127868</v>
      </c>
      <c r="K36" s="205">
        <v>127986</v>
      </c>
      <c r="L36" s="205">
        <v>128875</v>
      </c>
      <c r="M36" s="205">
        <v>127063</v>
      </c>
      <c r="N36" s="205">
        <v>125151</v>
      </c>
      <c r="O36" s="205">
        <v>123137</v>
      </c>
      <c r="P36" s="205">
        <v>125670</v>
      </c>
      <c r="Q36" s="205">
        <v>128966</v>
      </c>
      <c r="R36" s="508"/>
      <c r="S36" s="497"/>
      <c r="T36" s="527"/>
      <c r="U36" s="527"/>
      <c r="V36" s="1379"/>
      <c r="W36" s="527"/>
      <c r="X36" s="527"/>
    </row>
    <row r="37" spans="1:24" ht="15.75" customHeight="1">
      <c r="A37" s="497"/>
      <c r="B37" s="507"/>
      <c r="C37" s="703"/>
      <c r="D37" s="570" t="s">
        <v>61</v>
      </c>
      <c r="E37" s="188">
        <v>173880</v>
      </c>
      <c r="F37" s="205">
        <v>175343</v>
      </c>
      <c r="G37" s="205">
        <v>175298</v>
      </c>
      <c r="H37" s="205">
        <v>172784</v>
      </c>
      <c r="I37" s="205">
        <v>167778</v>
      </c>
      <c r="J37" s="205">
        <v>165562</v>
      </c>
      <c r="K37" s="205">
        <v>164135</v>
      </c>
      <c r="L37" s="205">
        <v>164471</v>
      </c>
      <c r="M37" s="205">
        <v>164477</v>
      </c>
      <c r="N37" s="205">
        <v>162592</v>
      </c>
      <c r="O37" s="205">
        <v>161411</v>
      </c>
      <c r="P37" s="205">
        <v>161231</v>
      </c>
      <c r="Q37" s="205">
        <v>165182</v>
      </c>
      <c r="R37" s="508"/>
      <c r="S37" s="497"/>
      <c r="T37" s="527"/>
      <c r="U37" s="527"/>
      <c r="V37" s="1379"/>
      <c r="W37" s="527"/>
      <c r="X37" s="527"/>
    </row>
    <row r="38" spans="1:24" ht="15.75" customHeight="1">
      <c r="A38" s="497"/>
      <c r="B38" s="507"/>
      <c r="C38" s="703"/>
      <c r="D38" s="570" t="s">
        <v>208</v>
      </c>
      <c r="E38" s="188">
        <v>50190</v>
      </c>
      <c r="F38" s="205">
        <v>50257</v>
      </c>
      <c r="G38" s="205">
        <v>50312</v>
      </c>
      <c r="H38" s="205">
        <v>49473</v>
      </c>
      <c r="I38" s="205">
        <v>46652</v>
      </c>
      <c r="J38" s="205">
        <v>45336</v>
      </c>
      <c r="K38" s="205">
        <v>45647</v>
      </c>
      <c r="L38" s="205">
        <v>45174</v>
      </c>
      <c r="M38" s="205">
        <v>44422</v>
      </c>
      <c r="N38" s="205">
        <v>44990</v>
      </c>
      <c r="O38" s="205">
        <v>44605</v>
      </c>
      <c r="P38" s="205">
        <v>43604</v>
      </c>
      <c r="Q38" s="205">
        <v>45066</v>
      </c>
      <c r="R38" s="508"/>
      <c r="S38" s="497"/>
      <c r="V38" s="884"/>
    </row>
    <row r="39" spans="1:24" ht="15.75" customHeight="1">
      <c r="A39" s="497"/>
      <c r="B39" s="507"/>
      <c r="C39" s="703"/>
      <c r="D39" s="570" t="s">
        <v>209</v>
      </c>
      <c r="E39" s="188">
        <v>37768</v>
      </c>
      <c r="F39" s="205">
        <v>38059</v>
      </c>
      <c r="G39" s="205">
        <v>36148</v>
      </c>
      <c r="H39" s="205">
        <v>34026</v>
      </c>
      <c r="I39" s="205">
        <v>30135</v>
      </c>
      <c r="J39" s="205">
        <v>27842</v>
      </c>
      <c r="K39" s="205">
        <v>25928</v>
      </c>
      <c r="L39" s="205">
        <v>24657</v>
      </c>
      <c r="M39" s="205">
        <v>26255</v>
      </c>
      <c r="N39" s="205">
        <v>28546</v>
      </c>
      <c r="O39" s="205">
        <v>33566</v>
      </c>
      <c r="P39" s="205">
        <v>32443</v>
      </c>
      <c r="Q39" s="205">
        <v>33638</v>
      </c>
      <c r="R39" s="508"/>
      <c r="S39" s="497"/>
      <c r="V39" s="884"/>
    </row>
    <row r="40" spans="1:24" ht="15.75" customHeight="1">
      <c r="A40" s="497"/>
      <c r="B40" s="507"/>
      <c r="C40" s="703"/>
      <c r="D40" s="570" t="s">
        <v>143</v>
      </c>
      <c r="E40" s="188">
        <v>12560</v>
      </c>
      <c r="F40" s="205">
        <v>12676</v>
      </c>
      <c r="G40" s="205">
        <v>12782</v>
      </c>
      <c r="H40" s="205">
        <v>13029</v>
      </c>
      <c r="I40" s="205">
        <v>12782</v>
      </c>
      <c r="J40" s="205">
        <v>12621</v>
      </c>
      <c r="K40" s="205">
        <v>11836</v>
      </c>
      <c r="L40" s="205">
        <v>11640</v>
      </c>
      <c r="M40" s="205">
        <v>11923</v>
      </c>
      <c r="N40" s="205">
        <v>12935</v>
      </c>
      <c r="O40" s="205">
        <v>13126</v>
      </c>
      <c r="P40" s="205">
        <v>13208</v>
      </c>
      <c r="Q40" s="205">
        <v>12823</v>
      </c>
      <c r="R40" s="508"/>
      <c r="S40" s="497"/>
      <c r="V40" s="884"/>
    </row>
    <row r="41" spans="1:24" ht="15.75" customHeight="1">
      <c r="A41" s="497"/>
      <c r="B41" s="507"/>
      <c r="C41" s="703"/>
      <c r="D41" s="570" t="s">
        <v>144</v>
      </c>
      <c r="E41" s="188">
        <v>24472</v>
      </c>
      <c r="F41" s="205">
        <v>24976</v>
      </c>
      <c r="G41" s="205">
        <v>24769</v>
      </c>
      <c r="H41" s="205">
        <v>24355</v>
      </c>
      <c r="I41" s="205">
        <v>23978</v>
      </c>
      <c r="J41" s="205">
        <v>23345</v>
      </c>
      <c r="K41" s="205">
        <v>22662</v>
      </c>
      <c r="L41" s="205">
        <v>22450</v>
      </c>
      <c r="M41" s="205">
        <v>22561</v>
      </c>
      <c r="N41" s="205">
        <v>22848</v>
      </c>
      <c r="O41" s="205">
        <v>22800</v>
      </c>
      <c r="P41" s="205">
        <v>22758</v>
      </c>
      <c r="Q41" s="205">
        <v>22836</v>
      </c>
      <c r="R41" s="508"/>
      <c r="S41" s="497"/>
      <c r="V41" s="884"/>
    </row>
    <row r="42" spans="1:24" s="782" customFormat="1" ht="22.5" customHeight="1">
      <c r="A42" s="783"/>
      <c r="B42" s="784"/>
      <c r="C42" s="900" t="s">
        <v>349</v>
      </c>
      <c r="D42" s="900"/>
      <c r="E42" s="493"/>
      <c r="F42" s="494"/>
      <c r="G42" s="494"/>
      <c r="H42" s="494"/>
      <c r="I42" s="494"/>
      <c r="J42" s="494"/>
      <c r="K42" s="494"/>
      <c r="L42" s="494"/>
      <c r="M42" s="494"/>
      <c r="N42" s="494"/>
      <c r="O42" s="494"/>
      <c r="P42" s="494"/>
      <c r="Q42" s="494"/>
      <c r="R42" s="785"/>
      <c r="S42" s="783"/>
      <c r="V42" s="884"/>
    </row>
    <row r="43" spans="1:24" ht="15.75" customHeight="1">
      <c r="A43" s="497"/>
      <c r="B43" s="507"/>
      <c r="C43" s="703"/>
      <c r="D43" s="899" t="s">
        <v>637</v>
      </c>
      <c r="E43" s="188" t="s">
        <v>630</v>
      </c>
      <c r="F43" s="188" t="s">
        <v>630</v>
      </c>
      <c r="G43" s="188" t="s">
        <v>630</v>
      </c>
      <c r="H43" s="188" t="s">
        <v>630</v>
      </c>
      <c r="I43" s="188" t="s">
        <v>630</v>
      </c>
      <c r="J43" s="188" t="s">
        <v>630</v>
      </c>
      <c r="K43" s="188" t="s">
        <v>630</v>
      </c>
      <c r="L43" s="188" t="s">
        <v>630</v>
      </c>
      <c r="M43" s="188" t="s">
        <v>630</v>
      </c>
      <c r="N43" s="188" t="s">
        <v>630</v>
      </c>
      <c r="O43" s="188" t="s">
        <v>630</v>
      </c>
      <c r="P43" s="188" t="s">
        <v>630</v>
      </c>
      <c r="Q43" s="188">
        <v>65772</v>
      </c>
      <c r="R43" s="508"/>
      <c r="S43" s="497"/>
      <c r="V43" s="884"/>
    </row>
    <row r="44" spans="1:24" s="782" customFormat="1" ht="15.75" customHeight="1">
      <c r="A44" s="783"/>
      <c r="B44" s="784"/>
      <c r="C44" s="786"/>
      <c r="D44" s="899" t="s">
        <v>636</v>
      </c>
      <c r="E44" s="188" t="s">
        <v>630</v>
      </c>
      <c r="F44" s="188" t="s">
        <v>630</v>
      </c>
      <c r="G44" s="188" t="s">
        <v>630</v>
      </c>
      <c r="H44" s="188" t="s">
        <v>630</v>
      </c>
      <c r="I44" s="188" t="s">
        <v>630</v>
      </c>
      <c r="J44" s="188" t="s">
        <v>630</v>
      </c>
      <c r="K44" s="188" t="s">
        <v>630</v>
      </c>
      <c r="L44" s="188" t="s">
        <v>630</v>
      </c>
      <c r="M44" s="188" t="s">
        <v>630</v>
      </c>
      <c r="N44" s="188" t="s">
        <v>630</v>
      </c>
      <c r="O44" s="188" t="s">
        <v>630</v>
      </c>
      <c r="P44" s="188" t="s">
        <v>630</v>
      </c>
      <c r="Q44" s="188">
        <v>63171</v>
      </c>
      <c r="R44" s="785"/>
      <c r="S44" s="783"/>
      <c r="V44" s="884"/>
    </row>
    <row r="45" spans="1:24" ht="15.75" customHeight="1">
      <c r="A45" s="497"/>
      <c r="B45" s="510"/>
      <c r="C45" s="703"/>
      <c r="D45" s="899" t="s">
        <v>639</v>
      </c>
      <c r="E45" s="188" t="s">
        <v>630</v>
      </c>
      <c r="F45" s="188" t="s">
        <v>630</v>
      </c>
      <c r="G45" s="188" t="s">
        <v>630</v>
      </c>
      <c r="H45" s="188" t="s">
        <v>630</v>
      </c>
      <c r="I45" s="188" t="s">
        <v>630</v>
      </c>
      <c r="J45" s="188" t="s">
        <v>630</v>
      </c>
      <c r="K45" s="188" t="s">
        <v>630</v>
      </c>
      <c r="L45" s="188" t="s">
        <v>630</v>
      </c>
      <c r="M45" s="188" t="s">
        <v>630</v>
      </c>
      <c r="N45" s="188" t="s">
        <v>630</v>
      </c>
      <c r="O45" s="188" t="s">
        <v>630</v>
      </c>
      <c r="P45" s="188" t="s">
        <v>630</v>
      </c>
      <c r="Q45" s="188">
        <v>58911</v>
      </c>
      <c r="R45" s="508"/>
      <c r="S45" s="497"/>
      <c r="V45" s="884"/>
    </row>
    <row r="46" spans="1:24" ht="15.75" customHeight="1">
      <c r="A46" s="497"/>
      <c r="B46" s="507"/>
      <c r="C46" s="703"/>
      <c r="D46" s="899" t="s">
        <v>638</v>
      </c>
      <c r="E46" s="188" t="s">
        <v>630</v>
      </c>
      <c r="F46" s="188" t="s">
        <v>630</v>
      </c>
      <c r="G46" s="188" t="s">
        <v>630</v>
      </c>
      <c r="H46" s="188" t="s">
        <v>630</v>
      </c>
      <c r="I46" s="188" t="s">
        <v>630</v>
      </c>
      <c r="J46" s="188" t="s">
        <v>630</v>
      </c>
      <c r="K46" s="188" t="s">
        <v>630</v>
      </c>
      <c r="L46" s="188" t="s">
        <v>630</v>
      </c>
      <c r="M46" s="188" t="s">
        <v>630</v>
      </c>
      <c r="N46" s="188" t="s">
        <v>630</v>
      </c>
      <c r="O46" s="188" t="s">
        <v>630</v>
      </c>
      <c r="P46" s="188" t="s">
        <v>630</v>
      </c>
      <c r="Q46" s="188">
        <v>57987</v>
      </c>
      <c r="R46" s="508"/>
      <c r="S46" s="497"/>
      <c r="V46" s="884"/>
    </row>
    <row r="47" spans="1:24" ht="15.75" customHeight="1">
      <c r="A47" s="497"/>
      <c r="B47" s="507"/>
      <c r="C47" s="703"/>
      <c r="D47" s="899" t="s">
        <v>640</v>
      </c>
      <c r="E47" s="188" t="s">
        <v>630</v>
      </c>
      <c r="F47" s="188" t="s">
        <v>630</v>
      </c>
      <c r="G47" s="188" t="s">
        <v>630</v>
      </c>
      <c r="H47" s="188" t="s">
        <v>630</v>
      </c>
      <c r="I47" s="188" t="s">
        <v>630</v>
      </c>
      <c r="J47" s="188" t="s">
        <v>630</v>
      </c>
      <c r="K47" s="188" t="s">
        <v>630</v>
      </c>
      <c r="L47" s="188" t="s">
        <v>630</v>
      </c>
      <c r="M47" s="188" t="s">
        <v>630</v>
      </c>
      <c r="N47" s="188" t="s">
        <v>630</v>
      </c>
      <c r="O47" s="188" t="s">
        <v>630</v>
      </c>
      <c r="P47" s="188" t="s">
        <v>630</v>
      </c>
      <c r="Q47" s="188">
        <v>44548</v>
      </c>
      <c r="R47" s="508"/>
      <c r="S47" s="497"/>
      <c r="V47" s="884"/>
    </row>
    <row r="48" spans="1:24" s="511" customFormat="1" ht="30" customHeight="1">
      <c r="A48" s="509"/>
      <c r="B48" s="510"/>
      <c r="C48" s="1511" t="s">
        <v>271</v>
      </c>
      <c r="D48" s="1512"/>
      <c r="E48" s="1512"/>
      <c r="F48" s="1512"/>
      <c r="G48" s="1512"/>
      <c r="H48" s="1512"/>
      <c r="I48" s="1512"/>
      <c r="J48" s="1512"/>
      <c r="K48" s="1512"/>
      <c r="L48" s="1512"/>
      <c r="M48" s="1512"/>
      <c r="N48" s="1512"/>
      <c r="O48" s="1512"/>
      <c r="P48" s="1512"/>
      <c r="Q48" s="1512"/>
      <c r="R48" s="540"/>
      <c r="S48" s="509"/>
      <c r="V48" s="884"/>
    </row>
    <row r="49" spans="1:22" s="511" customFormat="1" ht="13.5" customHeight="1">
      <c r="A49" s="509"/>
      <c r="B49" s="510"/>
      <c r="C49" s="545" t="s">
        <v>464</v>
      </c>
      <c r="D49" s="787"/>
      <c r="E49" s="788"/>
      <c r="F49" s="510"/>
      <c r="G49" s="788"/>
      <c r="H49" s="787"/>
      <c r="I49" s="788"/>
      <c r="J49" s="789" t="s">
        <v>239</v>
      </c>
      <c r="K49" s="788"/>
      <c r="L49" s="787"/>
      <c r="M49" s="787"/>
      <c r="N49" s="787"/>
      <c r="O49" s="787"/>
      <c r="P49" s="787"/>
      <c r="Q49" s="787"/>
      <c r="R49" s="540"/>
      <c r="S49" s="509"/>
      <c r="V49" s="884"/>
    </row>
    <row r="50" spans="1:22" s="511" customFormat="1" ht="10.5" customHeight="1">
      <c r="A50" s="509"/>
      <c r="B50" s="510"/>
      <c r="C50" s="1504" t="s">
        <v>632</v>
      </c>
      <c r="D50" s="1504"/>
      <c r="E50" s="1504"/>
      <c r="F50" s="1504"/>
      <c r="G50" s="1504"/>
      <c r="H50" s="1504"/>
      <c r="I50" s="1504"/>
      <c r="J50" s="1504"/>
      <c r="K50" s="1504"/>
      <c r="L50" s="1504"/>
      <c r="M50" s="1504"/>
      <c r="N50" s="1504"/>
      <c r="O50" s="1504"/>
      <c r="P50" s="1504"/>
      <c r="Q50" s="1504"/>
      <c r="R50" s="540"/>
      <c r="S50" s="509"/>
    </row>
    <row r="51" spans="1:22">
      <c r="A51" s="497"/>
      <c r="B51" s="507"/>
      <c r="C51" s="507"/>
      <c r="D51" s="507"/>
      <c r="E51" s="507"/>
      <c r="F51" s="507"/>
      <c r="G51" s="507"/>
      <c r="H51" s="574"/>
      <c r="I51" s="574"/>
      <c r="J51" s="574"/>
      <c r="K51" s="574"/>
      <c r="L51" s="870"/>
      <c r="M51" s="507"/>
      <c r="N51" s="1513">
        <v>41671</v>
      </c>
      <c r="O51" s="1513"/>
      <c r="P51" s="1513"/>
      <c r="Q51" s="1513"/>
      <c r="R51" s="790">
        <v>11</v>
      </c>
      <c r="S51" s="497"/>
    </row>
    <row r="52" spans="1:22">
      <c r="A52" s="527"/>
      <c r="B52" s="527"/>
      <c r="C52" s="527"/>
      <c r="D52" s="527"/>
      <c r="E52" s="527"/>
      <c r="G52" s="527"/>
      <c r="H52" s="527"/>
      <c r="I52" s="527"/>
      <c r="J52" s="527"/>
      <c r="K52" s="527"/>
      <c r="L52" s="527"/>
      <c r="M52" s="527"/>
      <c r="N52" s="527"/>
      <c r="O52" s="527"/>
      <c r="P52" s="527"/>
      <c r="Q52" s="527"/>
      <c r="R52" s="527"/>
      <c r="S52" s="527"/>
    </row>
    <row r="53" spans="1:22">
      <c r="A53" s="527"/>
      <c r="B53" s="527"/>
      <c r="C53" s="527"/>
      <c r="D53" s="527"/>
      <c r="E53" s="527"/>
      <c r="G53" s="527"/>
      <c r="H53" s="527"/>
      <c r="I53" s="527"/>
      <c r="J53" s="527"/>
      <c r="K53" s="527"/>
      <c r="L53" s="527"/>
      <c r="M53" s="527"/>
      <c r="N53" s="527"/>
      <c r="O53" s="527"/>
      <c r="P53" s="527"/>
      <c r="Q53" s="527"/>
      <c r="R53" s="527"/>
      <c r="S53" s="527"/>
    </row>
    <row r="62" spans="1:22" ht="8.25" customHeight="1"/>
    <row r="64" spans="1:22" ht="9" customHeight="1">
      <c r="R64" s="513"/>
    </row>
    <row r="65" spans="5:18" ht="8.25" customHeight="1">
      <c r="E65" s="1510"/>
      <c r="F65" s="1510"/>
      <c r="G65" s="1510"/>
      <c r="H65" s="1510"/>
      <c r="I65" s="1510"/>
      <c r="J65" s="1510"/>
      <c r="K65" s="1510"/>
      <c r="L65" s="1510"/>
      <c r="M65" s="1510"/>
      <c r="N65" s="1510"/>
      <c r="O65" s="1510"/>
      <c r="P65" s="1510"/>
      <c r="Q65" s="1510"/>
      <c r="R65" s="1510"/>
    </row>
    <row r="66" spans="5:18" ht="9.75" customHeight="1"/>
  </sheetData>
  <mergeCells count="10">
    <mergeCell ref="E65:R65"/>
    <mergeCell ref="C16:D16"/>
    <mergeCell ref="C48:Q48"/>
    <mergeCell ref="C50:Q50"/>
    <mergeCell ref="N51:Q51"/>
    <mergeCell ref="C15:D15"/>
    <mergeCell ref="B1:H1"/>
    <mergeCell ref="C5:D6"/>
    <mergeCell ref="C8:D8"/>
    <mergeCell ref="E6:P6"/>
  </mergeCells>
  <conditionalFormatting sqref="E7:Q7 V7">
    <cfRule type="cellIs" dxfId="11"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23</vt:i4>
      </vt:variant>
    </vt:vector>
  </HeadingPairs>
  <TitlesOfParts>
    <vt:vector size="45" baseType="lpstr">
      <vt:lpstr>capa</vt:lpstr>
      <vt:lpstr>introducao</vt:lpstr>
      <vt:lpstr>fontes</vt:lpstr>
      <vt:lpstr>6populacao1</vt:lpstr>
      <vt:lpstr>7empregoINE1</vt:lpstr>
      <vt:lpstr>8desemprego_INE1</vt:lpstr>
      <vt:lpstr>9dgert</vt:lpstr>
      <vt:lpstr>10desemprego_IEFP</vt:lpstr>
      <vt:lpstr>11desemprego_IEFP</vt:lpstr>
      <vt:lpstr>12fp_ine_trim</vt:lpstr>
      <vt:lpstr>13empresarial</vt:lpstr>
      <vt:lpstr>14ganhos</vt:lpstr>
      <vt:lpstr>15salários</vt:lpstr>
      <vt:lpstr>16irct</vt:lpstr>
      <vt:lpstr>17acidentes</vt:lpstr>
      <vt:lpstr>18ssocial</vt:lpstr>
      <vt:lpstr>19ssocial </vt:lpstr>
      <vt:lpstr>20destaque</vt:lpstr>
      <vt:lpstr>21destaque</vt:lpstr>
      <vt:lpstr>22conceito</vt:lpstr>
      <vt:lpstr>23conceito</vt:lpstr>
      <vt:lpstr>contracapa</vt:lpstr>
      <vt:lpstr>'10desemprego_IEFP'!Área_de_Impressão</vt:lpstr>
      <vt:lpstr>'11desemprego_IEFP'!Área_de_Impressão</vt:lpstr>
      <vt:lpstr>'12fp_ine_trim'!Área_de_Impressão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'6populacao1'!Área_de_Impressão</vt:lpstr>
      <vt:lpstr>'7empregoINE1'!Área_de_Impressão</vt:lpstr>
      <vt:lpstr>'8desemprego_INE1'!Área_de_Impressão</vt:lpstr>
      <vt:lpstr>'9dgert'!Área_de_Impressão</vt:lpstr>
      <vt:lpstr>capa!Área_de_Impressão</vt:lpstr>
      <vt:lpstr>contracapa!Área_de_Impressão</vt:lpstr>
      <vt:lpstr>fontes!Área_de_Impressão</vt:lpstr>
      <vt:lpstr>introducao!Área_de_Impressão</vt:lpstr>
      <vt:lpstr>capa!topo</vt:lpstr>
    </vt:vector>
  </TitlesOfParts>
  <Company>DEEP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2014-03-04T18:34:47Z</cp:lastPrinted>
  <dcterms:created xsi:type="dcterms:W3CDTF">2004-03-02T09:49:36Z</dcterms:created>
  <dcterms:modified xsi:type="dcterms:W3CDTF">2014-03-04T18:42:00Z</dcterms:modified>
</cp:coreProperties>
</file>